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c_2/Desktop/Prieskumy/Prieskumy Danaj/Danaj zateplenie/4_Výkaz výmer/"/>
    </mc:Choice>
  </mc:AlternateContent>
  <xr:revisionPtr revIDLastSave="0" documentId="13_ncr:1_{5FB7ED88-7009-DB41-A1C5-5DBBB2F4EBDF}" xr6:coauthVersionLast="36" xr6:coauthVersionMax="36" xr10:uidLastSave="{00000000-0000-0000-0000-000000000000}"/>
  <bookViews>
    <workbookView xWindow="680" yWindow="960" windowWidth="27840" windowHeight="16000" xr2:uid="{7648E896-16BD-3949-816B-58FCE8BFACBA}"/>
  </bookViews>
  <sheets>
    <sheet name="Rekapitulácia" sheetId="2" r:id="rId1"/>
    <sheet name="Hárok1" sheetId="1" r:id="rId2"/>
  </sheets>
  <externalReferences>
    <externalReference r:id="rId3"/>
  </externalReferences>
  <definedNames>
    <definedName name="_xlnm.Print_Area" localSheetId="1">Hárok1!$A$1:$L$147</definedName>
    <definedName name="_xlnm.Print_Area" localSheetId="0">Rekapitulácia!$A$1:$AR$100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95" i="2" l="1"/>
  <c r="BC95" i="2"/>
  <c r="BC94" i="2" s="1"/>
  <c r="BB95" i="2"/>
  <c r="BA95" i="2"/>
  <c r="AZ95" i="2"/>
  <c r="AY95" i="2"/>
  <c r="AX95" i="2"/>
  <c r="AW95" i="2"/>
  <c r="AV95" i="2"/>
  <c r="AU95" i="2"/>
  <c r="AU94" i="2" s="1"/>
  <c r="AT95" i="2"/>
  <c r="BD94" i="2"/>
  <c r="W36" i="2" s="1"/>
  <c r="BB94" i="2"/>
  <c r="BA94" i="2"/>
  <c r="AZ94" i="2"/>
  <c r="AV94" i="2" s="1"/>
  <c r="AX94" i="2"/>
  <c r="AW94" i="2"/>
  <c r="AS94" i="2"/>
  <c r="AG99" i="2"/>
  <c r="L90" i="2"/>
  <c r="AM89" i="2"/>
  <c r="L89" i="2"/>
  <c r="L87" i="2"/>
  <c r="L85" i="2"/>
  <c r="L84" i="2"/>
  <c r="W34" i="2"/>
  <c r="W33" i="2"/>
  <c r="AK29" i="2"/>
  <c r="AK27" i="2"/>
  <c r="BK146" i="1"/>
  <c r="BI146" i="1"/>
  <c r="BH146" i="1"/>
  <c r="BG146" i="1"/>
  <c r="BE146" i="1"/>
  <c r="T146" i="1"/>
  <c r="R146" i="1"/>
  <c r="R145" i="1" s="1"/>
  <c r="P146" i="1"/>
  <c r="J146" i="1"/>
  <c r="BF146" i="1" s="1"/>
  <c r="BK145" i="1"/>
  <c r="T145" i="1"/>
  <c r="P145" i="1"/>
  <c r="J145" i="1"/>
  <c r="BK144" i="1"/>
  <c r="BI144" i="1"/>
  <c r="BH144" i="1"/>
  <c r="BG144" i="1"/>
  <c r="BE144" i="1"/>
  <c r="T144" i="1"/>
  <c r="R144" i="1"/>
  <c r="P144" i="1"/>
  <c r="J144" i="1"/>
  <c r="BF144" i="1" s="1"/>
  <c r="BK143" i="1"/>
  <c r="BI143" i="1"/>
  <c r="BH143" i="1"/>
  <c r="BG143" i="1"/>
  <c r="BE143" i="1"/>
  <c r="T143" i="1"/>
  <c r="R143" i="1"/>
  <c r="P143" i="1"/>
  <c r="J143" i="1"/>
  <c r="BF143" i="1" s="1"/>
  <c r="BK142" i="1"/>
  <c r="BI142" i="1"/>
  <c r="BH142" i="1"/>
  <c r="BG142" i="1"/>
  <c r="BF142" i="1"/>
  <c r="BE142" i="1"/>
  <c r="T142" i="1"/>
  <c r="R142" i="1"/>
  <c r="P142" i="1"/>
  <c r="J142" i="1"/>
  <c r="BK141" i="1"/>
  <c r="BI141" i="1"/>
  <c r="BH141" i="1"/>
  <c r="BG141" i="1"/>
  <c r="BE141" i="1"/>
  <c r="T141" i="1"/>
  <c r="R141" i="1"/>
  <c r="P141" i="1"/>
  <c r="J141" i="1"/>
  <c r="BF141" i="1" s="1"/>
  <c r="BK140" i="1"/>
  <c r="BI140" i="1"/>
  <c r="BH140" i="1"/>
  <c r="BG140" i="1"/>
  <c r="BF140" i="1"/>
  <c r="BE140" i="1"/>
  <c r="T140" i="1"/>
  <c r="R140" i="1"/>
  <c r="P140" i="1"/>
  <c r="J140" i="1"/>
  <c r="BK139" i="1"/>
  <c r="BI139" i="1"/>
  <c r="BH139" i="1"/>
  <c r="BG139" i="1"/>
  <c r="BE139" i="1"/>
  <c r="T139" i="1"/>
  <c r="R139" i="1"/>
  <c r="P139" i="1"/>
  <c r="J139" i="1"/>
  <c r="BF139" i="1" s="1"/>
  <c r="BK138" i="1"/>
  <c r="BI138" i="1"/>
  <c r="BH138" i="1"/>
  <c r="BG138" i="1"/>
  <c r="BE138" i="1"/>
  <c r="T138" i="1"/>
  <c r="R138" i="1"/>
  <c r="P138" i="1"/>
  <c r="J138" i="1"/>
  <c r="BF138" i="1" s="1"/>
  <c r="BK137" i="1"/>
  <c r="BI137" i="1"/>
  <c r="BH137" i="1"/>
  <c r="BG137" i="1"/>
  <c r="BE137" i="1"/>
  <c r="T137" i="1"/>
  <c r="R137" i="1"/>
  <c r="P137" i="1"/>
  <c r="J137" i="1"/>
  <c r="BF137" i="1" s="1"/>
  <c r="BK136" i="1"/>
  <c r="BI136" i="1"/>
  <c r="BH136" i="1"/>
  <c r="BG136" i="1"/>
  <c r="BE136" i="1"/>
  <c r="T136" i="1"/>
  <c r="R136" i="1"/>
  <c r="P136" i="1"/>
  <c r="J136" i="1"/>
  <c r="BF136" i="1" s="1"/>
  <c r="BK135" i="1"/>
  <c r="BI135" i="1"/>
  <c r="BH135" i="1"/>
  <c r="BG135" i="1"/>
  <c r="BE135" i="1"/>
  <c r="T135" i="1"/>
  <c r="R135" i="1"/>
  <c r="P135" i="1"/>
  <c r="J135" i="1"/>
  <c r="BF135" i="1" s="1"/>
  <c r="BK134" i="1"/>
  <c r="BI134" i="1"/>
  <c r="BH134" i="1"/>
  <c r="BG134" i="1"/>
  <c r="BF134" i="1"/>
  <c r="BE134" i="1"/>
  <c r="T134" i="1"/>
  <c r="R134" i="1"/>
  <c r="P134" i="1"/>
  <c r="J134" i="1"/>
  <c r="BK133" i="1"/>
  <c r="BI133" i="1"/>
  <c r="BH133" i="1"/>
  <c r="BG133" i="1"/>
  <c r="BE133" i="1"/>
  <c r="T133" i="1"/>
  <c r="R133" i="1"/>
  <c r="P133" i="1"/>
  <c r="J133" i="1"/>
  <c r="BF133" i="1" s="1"/>
  <c r="BK132" i="1"/>
  <c r="BI132" i="1"/>
  <c r="BH132" i="1"/>
  <c r="BG132" i="1"/>
  <c r="BF132" i="1"/>
  <c r="BE132" i="1"/>
  <c r="T132" i="1"/>
  <c r="R132" i="1"/>
  <c r="P132" i="1"/>
  <c r="J132" i="1"/>
  <c r="BK131" i="1"/>
  <c r="BI131" i="1"/>
  <c r="BH131" i="1"/>
  <c r="BG131" i="1"/>
  <c r="BE131" i="1"/>
  <c r="T131" i="1"/>
  <c r="R131" i="1"/>
  <c r="P131" i="1"/>
  <c r="J131" i="1"/>
  <c r="BF131" i="1" s="1"/>
  <c r="BK130" i="1"/>
  <c r="BI130" i="1"/>
  <c r="BH130" i="1"/>
  <c r="BG130" i="1"/>
  <c r="BE130" i="1"/>
  <c r="T130" i="1"/>
  <c r="R130" i="1"/>
  <c r="P130" i="1"/>
  <c r="J130" i="1"/>
  <c r="BF130" i="1" s="1"/>
  <c r="BK129" i="1"/>
  <c r="BI129" i="1"/>
  <c r="BH129" i="1"/>
  <c r="BG129" i="1"/>
  <c r="BE129" i="1"/>
  <c r="T129" i="1"/>
  <c r="R129" i="1"/>
  <c r="P129" i="1"/>
  <c r="J129" i="1"/>
  <c r="BF129" i="1" s="1"/>
  <c r="BK128" i="1"/>
  <c r="BI128" i="1"/>
  <c r="F39" i="1" s="1"/>
  <c r="BH128" i="1"/>
  <c r="BG128" i="1"/>
  <c r="BE128" i="1"/>
  <c r="T128" i="1"/>
  <c r="R128" i="1"/>
  <c r="P128" i="1"/>
  <c r="J128" i="1"/>
  <c r="BF128" i="1" s="1"/>
  <c r="BK127" i="1"/>
  <c r="BI127" i="1"/>
  <c r="BH127" i="1"/>
  <c r="BG127" i="1"/>
  <c r="BE127" i="1"/>
  <c r="F35" i="1" s="1"/>
  <c r="T127" i="1"/>
  <c r="T125" i="1" s="1"/>
  <c r="T124" i="1" s="1"/>
  <c r="T123" i="1" s="1"/>
  <c r="R127" i="1"/>
  <c r="P127" i="1"/>
  <c r="J127" i="1"/>
  <c r="BF127" i="1" s="1"/>
  <c r="BK126" i="1"/>
  <c r="BI126" i="1"/>
  <c r="BH126" i="1"/>
  <c r="BG126" i="1"/>
  <c r="F37" i="1" s="1"/>
  <c r="BE126" i="1"/>
  <c r="T126" i="1"/>
  <c r="R126" i="1"/>
  <c r="P126" i="1"/>
  <c r="P125" i="1" s="1"/>
  <c r="P124" i="1" s="1"/>
  <c r="P123" i="1" s="1"/>
  <c r="J126" i="1"/>
  <c r="BF126" i="1" s="1"/>
  <c r="R125" i="1"/>
  <c r="R124" i="1" s="1"/>
  <c r="R123" i="1" s="1"/>
  <c r="J119" i="1"/>
  <c r="F119" i="1"/>
  <c r="F117" i="1"/>
  <c r="E115" i="1"/>
  <c r="J99" i="1"/>
  <c r="J91" i="1"/>
  <c r="F91" i="1"/>
  <c r="F89" i="1"/>
  <c r="E87" i="1"/>
  <c r="J39" i="1"/>
  <c r="J38" i="1"/>
  <c r="J37" i="1"/>
  <c r="J31" i="1"/>
  <c r="J18" i="1"/>
  <c r="E18" i="1"/>
  <c r="F120" i="1" s="1"/>
  <c r="J17" i="1"/>
  <c r="J117" i="1"/>
  <c r="E7" i="1"/>
  <c r="E85" i="1" s="1"/>
  <c r="J35" i="1" l="1"/>
  <c r="F38" i="1"/>
  <c r="BK125" i="1"/>
  <c r="AT94" i="2"/>
  <c r="AN99" i="2" s="1"/>
  <c r="AK32" i="2"/>
  <c r="AK38" i="2" s="1"/>
  <c r="AY94" i="2"/>
  <c r="W35" i="2"/>
  <c r="W32" i="2"/>
  <c r="J36" i="1"/>
  <c r="J125" i="1"/>
  <c r="J98" i="1" s="1"/>
  <c r="BK124" i="1"/>
  <c r="F92" i="1"/>
  <c r="E113" i="1"/>
  <c r="F36" i="1"/>
  <c r="J89" i="1"/>
  <c r="J124" i="1" l="1"/>
  <c r="J97" i="1" s="1"/>
  <c r="BK123" i="1"/>
  <c r="J123" i="1" s="1"/>
  <c r="J96" i="1" s="1"/>
  <c r="J104" i="1" l="1"/>
  <c r="J30" i="1"/>
  <c r="J32" i="1" s="1"/>
  <c r="J41" i="1" s="1"/>
</calcChain>
</file>

<file path=xl/sharedStrings.xml><?xml version="1.0" encoding="utf-8"?>
<sst xmlns="http://schemas.openxmlformats.org/spreadsheetml/2006/main" count="580" uniqueCount="203">
  <si>
    <t>{85e1bad3-e838-46fe-b543-96cfb82c2289}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</si>
  <si>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</si>
  <si>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</si>
  <si>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</si>
  <si>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</si>
  <si>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</si>
  <si>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</si>
  <si>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2649 - Bleskozvod</t>
  </si>
  <si>
    <t>JKSO:</t>
  </si>
  <si>
    <t/>
  </si>
  <si>
    <t>KS:</t>
  </si>
  <si>
    <t>Miesto:</t>
  </si>
  <si>
    <t>GôTOVANY</t>
  </si>
  <si>
    <t>Dátum:</t>
  </si>
  <si>
    <t>Objednávateľ:</t>
  </si>
  <si>
    <t>IČO:</t>
  </si>
  <si>
    <t>Igor Danaj, Dúbrava</t>
  </si>
  <si>
    <t>IČ DPH:</t>
  </si>
  <si>
    <t>Zhotoviteľ:</t>
  </si>
  <si>
    <t>Projektant:</t>
  </si>
  <si>
    <t>Ing. Ján Božek</t>
  </si>
  <si>
    <t>Spracovateľ:</t>
  </si>
  <si>
    <t>Poznámka:</t>
  </si>
  <si>
    <t>Náklady z rozpočtu</t>
  </si>
  <si>
    <t>Ostatné náklady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</si>
  <si>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</si>
  <si>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</si>
  <si>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</si>
  <si>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</si>
  <si>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</si>
  <si>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</si>
  <si>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</si>
  <si>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</si>
  <si>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</si>
  <si>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</si>
  <si>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</si>
  <si>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</si>
  <si>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</si>
  <si>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</si>
  <si>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</si>
  <si>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</si>
  <si>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</si>
  <si>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</si>
  <si>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</si>
  <si>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</si>
  <si>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</si>
  <si>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</si>
  <si>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1) Náklady z rozpočtu</t>
  </si>
  <si>
    <t>-1</t>
  </si>
  <si>
    <t>M - Práce a dodávky M</t>
  </si>
  <si>
    <t xml:space="preserve">    21-M - Elektromontáže</t>
  </si>
  <si>
    <t xml:space="preserve">    95-M - Revízie</t>
  </si>
  <si>
    <t>2) Ostatné náklady</t>
  </si>
  <si>
    <t>Celkové náklady za stavbu 1) + 2)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</si>
  <si>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</si>
  <si>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</si>
  <si>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</si>
  <si>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</si>
  <si>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</si>
  <si>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</si>
  <si>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</si>
  <si>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</si>
  <si>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</si>
  <si>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</si>
  <si>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</si>
  <si>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</si>
  <si>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</si>
  <si>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</si>
  <si>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</si>
  <si>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</si>
  <si>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M</t>
  </si>
  <si>
    <t>Práce a dodávky M</t>
  </si>
  <si>
    <t>3</t>
  </si>
  <si>
    <t>ROZPOCET</t>
  </si>
  <si>
    <t>21-M</t>
  </si>
  <si>
    <t>Elektromontáže</t>
  </si>
  <si>
    <t>1</t>
  </si>
  <si>
    <t>K</t>
  </si>
  <si>
    <t>210222001</t>
  </si>
  <si>
    <t>Uzemňovacie vedenie na povrchu FeZn, pre vonkajšie práce</t>
  </si>
  <si>
    <t>m</t>
  </si>
  <si>
    <t>CS CENEKON 2019 01</t>
  </si>
  <si>
    <t>64</t>
  </si>
  <si>
    <t>2</t>
  </si>
  <si>
    <t>-910772771</t>
  </si>
  <si>
    <t>354410054700</t>
  </si>
  <si>
    <t>Drôt bleskozvodový FeZn, d 8 mm</t>
  </si>
  <si>
    <t>kg</t>
  </si>
  <si>
    <t>128</t>
  </si>
  <si>
    <t>-1571079774</t>
  </si>
  <si>
    <t>-2007364778</t>
  </si>
  <si>
    <t>4</t>
  </si>
  <si>
    <t>354410054800</t>
  </si>
  <si>
    <t>Drôt bleskozvodový FeZn, d 10 mm</t>
  </si>
  <si>
    <t>1980763837</t>
  </si>
  <si>
    <t>5</t>
  </si>
  <si>
    <t>210222050</t>
  </si>
  <si>
    <t>Označenie zvodov číselnými štítkami, pre vonkajšie práce</t>
  </si>
  <si>
    <t>ks</t>
  </si>
  <si>
    <t>-914328332</t>
  </si>
  <si>
    <t>6</t>
  </si>
  <si>
    <t>354410064600</t>
  </si>
  <si>
    <t>Štítok orientačný zemniaci</t>
  </si>
  <si>
    <t>972181070</t>
  </si>
  <si>
    <t>7</t>
  </si>
  <si>
    <t>210222107</t>
  </si>
  <si>
    <t>Podpery vedenia FeZn  PV17 na zateplené fasády, pre vonkajšie práce</t>
  </si>
  <si>
    <t>-23784571</t>
  </si>
  <si>
    <t>8</t>
  </si>
  <si>
    <t>354410034000</t>
  </si>
  <si>
    <t>Podpera vedenia FeZn na zateplené fasády označenie PV 17-1</t>
  </si>
  <si>
    <t>2023019540</t>
  </si>
  <si>
    <t>9</t>
  </si>
  <si>
    <t>210222243</t>
  </si>
  <si>
    <t>Svorka FeZn spojovacia SS, pre vonkajšie práce</t>
  </si>
  <si>
    <t>-1551598588</t>
  </si>
  <si>
    <t>10</t>
  </si>
  <si>
    <t>354410003400</t>
  </si>
  <si>
    <t>Svorka FeZn spojovacia označenie SS 2 skrutky s príložkou</t>
  </si>
  <si>
    <t>1397310278</t>
  </si>
  <si>
    <t>11</t>
  </si>
  <si>
    <t>210222246</t>
  </si>
  <si>
    <t>Svorka FeZn na odkvapový žľab SO, pre vonkajšie práce</t>
  </si>
  <si>
    <t>1293183869</t>
  </si>
  <si>
    <t>12</t>
  </si>
  <si>
    <t>354410004200</t>
  </si>
  <si>
    <t>Svorka FeZn odkvapová označenie SO</t>
  </si>
  <si>
    <t>-1295330212</t>
  </si>
  <si>
    <t>13</t>
  </si>
  <si>
    <t>210222247</t>
  </si>
  <si>
    <t>Svorka FeZn skúšobná SZ, pre vonkajšie práce</t>
  </si>
  <si>
    <t>-646003830</t>
  </si>
  <si>
    <t>14</t>
  </si>
  <si>
    <t>354410004300</t>
  </si>
  <si>
    <t>Svorka FeZn skúšobná označenie SZ</t>
  </si>
  <si>
    <t>1804003124</t>
  </si>
  <si>
    <t>15</t>
  </si>
  <si>
    <t>210222260</t>
  </si>
  <si>
    <t>Ochranný uholník FeZn OU, pre vonkajšie práce</t>
  </si>
  <si>
    <t>-879473290</t>
  </si>
  <si>
    <t>16</t>
  </si>
  <si>
    <t>354410053300</t>
  </si>
  <si>
    <t>Uholník ochranný FeZn označenie OU 1,7 m</t>
  </si>
  <si>
    <t>831097855</t>
  </si>
  <si>
    <t>17</t>
  </si>
  <si>
    <t>210222261</t>
  </si>
  <si>
    <t>Držiak ochranného uholníka FeZn   DU-Z,D a DOU, pre vonkajšie práce</t>
  </si>
  <si>
    <t>282357703</t>
  </si>
  <si>
    <t>18</t>
  </si>
  <si>
    <t>354410053600</t>
  </si>
  <si>
    <t>Držiak FeZn ochranného uholníka do muriva označenie DU Z</t>
  </si>
  <si>
    <t>66975418</t>
  </si>
  <si>
    <t>19</t>
  </si>
  <si>
    <t>PC</t>
  </si>
  <si>
    <t>Demontáž exist. zvodov</t>
  </si>
  <si>
    <t>579074573</t>
  </si>
  <si>
    <t>95-M</t>
  </si>
  <si>
    <t>Revízie</t>
  </si>
  <si>
    <t>20</t>
  </si>
  <si>
    <t>Odhad</t>
  </si>
  <si>
    <t>Komplexné a predkomplexné skúšky, merania, revízna správa, skutkový stav</t>
  </si>
  <si>
    <t>1713465667</t>
  </si>
  <si>
    <t>Export Komplet</t>
  </si>
  <si>
    <t>2.0</t>
  </si>
  <si>
    <t>ZAMOK</t>
  </si>
  <si>
    <t>{8a9c4d2a-081a-4ad6-ac9c-fdbe72b24410}</t>
  </si>
  <si>
    <t>0,01</t>
  </si>
  <si>
    <t>REKAPITULÁCIA STAVBY</t>
  </si>
  <si>
    <t>0,001</t>
  </si>
  <si>
    <t>Kód:</t>
  </si>
  <si>
    <t>2649</t>
  </si>
  <si>
    <t>Výrobná budova firmy DANAJ - zníženie energetickej náročnosti</t>
  </si>
  <si>
    <t xml:space="preserve">Igor Danaj, Dúbrava č.49, 032 12 </t>
  </si>
  <si>
    <t xml:space="preserve"> </t>
  </si>
  <si>
    <t>True</t>
  </si>
  <si>
    <t>Náklady z rozpočtov</t>
  </si>
  <si>
    <t>Ostatné náklady zo súhrnného listu</t>
  </si>
  <si>
    <t>REKAPITULÁCIA OBJEKTOV STAVBY</t>
  </si>
  <si>
    <t>Informatívne údaje z listov zákaziek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</si>
  <si>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</si>
  <si>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</si>
  <si>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</si>
  <si>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</si>
  <si>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</si>
  <si>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</si>
  <si>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</si>
  <si>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</si>
  <si>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</si>
  <si>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</si>
  <si>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</si>
  <si>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</si>
  <si>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</si>
  <si>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</si>
  <si>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</si>
  <si>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###NOIMPORT###</t>
  </si>
  <si>
    <t>IMPORT</t>
  </si>
  <si>
    <t>{00000000-0000-0000-0000-000000000000}</t>
  </si>
  <si>
    <t>/</t>
  </si>
  <si>
    <t>Bleskozvod</t>
  </si>
  <si>
    <t>STA</t>
  </si>
  <si>
    <t>2) Ostatné náklady zo súhrnného listu</t>
  </si>
  <si>
    <t>Percent. zadanie_x000D_
[% nákladov rozpočtu]</t>
  </si>
  <si>
    <t>Zaradenie nákladov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</si>
</sst>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32">
    <font>
      <sz val="12"/>
      <color theme="1"/>
      <name val="Calibri"/>
      <family val="2"/>
      <charset val="238"/>
      <scheme val="minor"/>
    </font>
    <font>
      <b/>
      <sz val="14"/>
      <name val="Arial CE"/>
    </font>
    <font>
      <sz val="10"/>
      <color indexed="48"/>
      <name val="Arial CE"/>
    </font>
    <font>
      <sz val="10"/>
      <color indexed="55"/>
      <name val="Arial CE"/>
    </font>
    <font>
      <b/>
      <sz val="11"/>
      <name val="Arial CE"/>
    </font>
    <font>
      <sz val="10"/>
      <name val="Arial CE"/>
    </font>
    <font>
      <sz val="10"/>
      <color indexed="63"/>
      <name val="Arial CE"/>
    </font>
    <font>
      <b/>
      <sz val="10"/>
      <name val="Arial CE"/>
    </font>
    <font>
      <b/>
      <sz val="12"/>
      <color indexed="16"/>
      <name val="Arial CE"/>
    </font>
    <font>
      <sz val="8"/>
      <color indexed="55"/>
      <name val="Arial CE"/>
    </font>
    <font>
      <b/>
      <sz val="12"/>
      <name val="Arial CE"/>
    </font>
    <font>
      <b/>
      <sz val="10"/>
      <color indexed="63"/>
      <name val="Arial CE"/>
    </font>
    <font>
      <sz val="9"/>
      <name val="Arial CE"/>
    </font>
    <font>
      <sz val="12"/>
      <color indexed="56"/>
      <name val="Arial CE"/>
    </font>
    <font>
      <sz val="10"/>
      <color indexed="56"/>
      <name val="Arial CE"/>
    </font>
    <font>
      <sz val="9"/>
      <color indexed="55"/>
      <name val="Arial CE"/>
    </font>
    <font>
      <sz val="8"/>
      <color indexed="16"/>
      <name val="Arial CE"/>
    </font>
    <font>
      <b/>
      <sz val="8"/>
      <name val="Arial CE"/>
    </font>
    <font>
      <sz val="8"/>
      <color indexed="56"/>
      <name val="Arial CE"/>
    </font>
    <font>
      <i/>
      <sz val="9"/>
      <color indexed="12"/>
      <name val="Arial CE"/>
    </font>
    <font>
      <i/>
      <sz val="8"/>
      <color indexed="12"/>
      <name val="Arial CE"/>
    </font>
    <font>
      <u/>
      <sz val="12"/>
      <color theme="10"/>
      <name val="Calibri"/>
      <family val="2"/>
      <charset val="238"/>
      <scheme val="minor"/>
    </font>
    <font>
      <sz val="8"/>
      <color indexed="9"/>
      <name val="Arial CE"/>
    </font>
    <font>
      <sz val="8"/>
      <color indexed="48"/>
      <name val="Arial CE"/>
    </font>
    <font>
      <b/>
      <sz val="10"/>
      <color indexed="55"/>
      <name val="Arial CE"/>
    </font>
    <font>
      <sz val="12"/>
      <color indexed="55"/>
      <name val="Arial CE"/>
    </font>
    <font>
      <sz val="12"/>
      <name val="Arial CE"/>
    </font>
    <font>
      <sz val="18"/>
      <color indexed="12"/>
      <name val="Wingdings 2"/>
      <charset val="2"/>
    </font>
    <font>
      <sz val="11"/>
      <name val="Arial CE"/>
    </font>
    <font>
      <b/>
      <sz val="11"/>
      <color indexed="56"/>
      <name val="Arial CE"/>
    </font>
    <font>
      <sz val="11"/>
      <color indexed="56"/>
      <name val="Arial CE"/>
    </font>
    <font>
      <sz val="11"/>
      <color indexed="55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2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hair">
        <color indexed="55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 applyProtection="1"/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4" xfId="0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2" borderId="0" xfId="0" applyFont="1" applyFill="1" applyAlignment="1">
      <alignment vertical="center"/>
    </xf>
    <xf numFmtId="0" fontId="10" fillId="2" borderId="5" xfId="0" applyFont="1" applyFill="1" applyBorder="1" applyAlignment="1">
      <alignment horizontal="left" vertical="center"/>
    </xf>
    <xf numFmtId="0" fontId="0" fillId="2" borderId="6" xfId="0" applyFont="1" applyFill="1" applyBorder="1" applyAlignment="1">
      <alignment vertical="center"/>
    </xf>
    <xf numFmtId="0" fontId="10" fillId="2" borderId="6" xfId="0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center" vertical="center"/>
    </xf>
    <xf numFmtId="4" fontId="10" fillId="2" borderId="6" xfId="0" applyNumberFormat="1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164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right" vertical="center"/>
    </xf>
    <xf numFmtId="0" fontId="8" fillId="0" borderId="0" xfId="0" applyFont="1" applyAlignment="1" applyProtection="1">
      <alignment horizontal="left" vertical="center"/>
    </xf>
    <xf numFmtId="4" fontId="8" fillId="0" borderId="0" xfId="0" applyNumberFormat="1" applyFont="1" applyAlignment="1" applyProtection="1">
      <alignment vertical="center"/>
    </xf>
    <xf numFmtId="0" fontId="13" fillId="0" borderId="3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12" xfId="0" applyFont="1" applyBorder="1" applyAlignment="1" applyProtection="1">
      <alignment horizontal="left" vertical="center"/>
    </xf>
    <xf numFmtId="0" fontId="13" fillId="0" borderId="12" xfId="0" applyFont="1" applyBorder="1" applyAlignment="1" applyProtection="1">
      <alignment vertical="center"/>
    </xf>
    <xf numFmtId="4" fontId="13" fillId="0" borderId="12" xfId="0" applyNumberFormat="1" applyFont="1" applyBorder="1" applyAlignment="1" applyProtection="1">
      <alignment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3" xfId="0" applyFont="1" applyBorder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12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vertical="center"/>
    </xf>
    <xf numFmtId="4" fontId="14" fillId="0" borderId="12" xfId="0" applyNumberFormat="1" applyFont="1" applyBorder="1" applyAlignment="1" applyProtection="1">
      <alignment vertical="center"/>
    </xf>
    <xf numFmtId="0" fontId="14" fillId="0" borderId="3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8" fillId="2" borderId="0" xfId="0" applyFont="1" applyFill="1" applyAlignment="1" applyProtection="1">
      <alignment horizontal="left" vertical="center"/>
    </xf>
    <xf numFmtId="4" fontId="8" fillId="2" borderId="0" xfId="0" applyNumberFormat="1" applyFont="1" applyFill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2" fillId="2" borderId="13" xfId="0" applyFont="1" applyFill="1" applyBorder="1" applyAlignment="1" applyProtection="1">
      <alignment horizontal="center" vertical="center" wrapText="1"/>
    </xf>
    <xf numFmtId="0" fontId="12" fillId="2" borderId="14" xfId="0" applyFont="1" applyFill="1" applyBorder="1" applyAlignment="1" applyProtection="1">
      <alignment horizontal="center" vertical="center" wrapText="1"/>
    </xf>
    <xf numFmtId="0" fontId="12" fillId="2" borderId="15" xfId="0" applyFont="1" applyFill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5" fillId="0" borderId="13" xfId="0" applyFont="1" applyBorder="1" applyAlignment="1" applyProtection="1">
      <alignment horizontal="center" vertical="center" wrapText="1"/>
    </xf>
    <xf numFmtId="0" fontId="15" fillId="0" borderId="14" xfId="0" applyFont="1" applyBorder="1" applyAlignment="1" applyProtection="1">
      <alignment horizontal="center" vertical="center" wrapText="1"/>
    </xf>
    <xf numFmtId="0" fontId="15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" fontId="8" fillId="0" borderId="0" xfId="0" applyNumberFormat="1" applyFont="1" applyAlignment="1" applyProtection="1"/>
    <xf numFmtId="0" fontId="0" fillId="0" borderId="16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166" fontId="16" fillId="0" borderId="4" xfId="0" applyNumberFormat="1" applyFont="1" applyBorder="1" applyAlignment="1" applyProtection="1"/>
    <xf numFmtId="166" fontId="16" fillId="0" borderId="17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18" fillId="0" borderId="3" xfId="0" applyFont="1" applyBorder="1" applyAlignment="1" applyProtection="1"/>
    <xf numFmtId="0" fontId="18" fillId="0" borderId="0" xfId="0" applyFont="1" applyAlignment="1" applyProtection="1"/>
    <xf numFmtId="0" fontId="18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left"/>
    </xf>
    <xf numFmtId="4" fontId="13" fillId="0" borderId="0" xfId="0" applyNumberFormat="1" applyFont="1" applyAlignment="1" applyProtection="1"/>
    <xf numFmtId="0" fontId="18" fillId="0" borderId="3" xfId="0" applyFont="1" applyBorder="1" applyAlignment="1"/>
    <xf numFmtId="0" fontId="18" fillId="0" borderId="18" xfId="0" applyFont="1" applyBorder="1" applyAlignment="1" applyProtection="1"/>
    <xf numFmtId="0" fontId="18" fillId="0" borderId="0" xfId="0" applyFont="1" applyBorder="1" applyAlignment="1" applyProtection="1"/>
    <xf numFmtId="166" fontId="18" fillId="0" borderId="0" xfId="0" applyNumberFormat="1" applyFont="1" applyBorder="1" applyAlignment="1" applyProtection="1"/>
    <xf numFmtId="166" fontId="18" fillId="0" borderId="19" xfId="0" applyNumberFormat="1" applyFont="1" applyBorder="1" applyAlignment="1" applyProtection="1"/>
    <xf numFmtId="0" fontId="18" fillId="0" borderId="0" xfId="0" applyFont="1" applyAlignment="1"/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4" fontId="18" fillId="0" borderId="0" xfId="0" applyNumberFormat="1" applyFont="1" applyAlignment="1">
      <alignment vertical="center"/>
    </xf>
    <xf numFmtId="0" fontId="14" fillId="0" borderId="0" xfId="0" applyFont="1" applyAlignment="1" applyProtection="1">
      <alignment horizontal="left"/>
    </xf>
    <xf numFmtId="4" fontId="14" fillId="0" borderId="0" xfId="0" applyNumberFormat="1" applyFont="1" applyAlignment="1" applyProtection="1"/>
    <xf numFmtId="0" fontId="12" fillId="0" borderId="20" xfId="0" applyFont="1" applyBorder="1" applyAlignment="1" applyProtection="1">
      <alignment horizontal="center" vertical="center"/>
    </xf>
    <xf numFmtId="49" fontId="12" fillId="0" borderId="20" xfId="0" applyNumberFormat="1" applyFont="1" applyBorder="1" applyAlignment="1" applyProtection="1">
      <alignment horizontal="left" vertical="center" wrapText="1"/>
    </xf>
    <xf numFmtId="0" fontId="12" fillId="0" borderId="20" xfId="0" applyFont="1" applyBorder="1" applyAlignment="1" applyProtection="1">
      <alignment horizontal="left" vertical="center" wrapText="1"/>
    </xf>
    <xf numFmtId="0" fontId="12" fillId="0" borderId="20" xfId="0" applyFont="1" applyBorder="1" applyAlignment="1" applyProtection="1">
      <alignment horizontal="center" vertical="center" wrapText="1"/>
    </xf>
    <xf numFmtId="167" fontId="12" fillId="0" borderId="20" xfId="0" applyNumberFormat="1" applyFont="1" applyBorder="1" applyAlignment="1" applyProtection="1">
      <alignment vertical="center"/>
    </xf>
    <xf numFmtId="4" fontId="12" fillId="0" borderId="20" xfId="0" applyNumberFormat="1" applyFont="1" applyBorder="1" applyAlignment="1" applyProtection="1">
      <alignment vertical="center"/>
    </xf>
    <xf numFmtId="0" fontId="15" fillId="0" borderId="18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166" fontId="15" fillId="0" borderId="0" xfId="0" applyNumberFormat="1" applyFont="1" applyBorder="1" applyAlignment="1" applyProtection="1">
      <alignment vertical="center"/>
    </xf>
    <xf numFmtId="166" fontId="15" fillId="0" borderId="19" xfId="0" applyNumberFormat="1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0" xfId="0" applyFont="1" applyBorder="1" applyAlignment="1" applyProtection="1">
      <alignment horizontal="center" vertical="center"/>
    </xf>
    <xf numFmtId="49" fontId="19" fillId="0" borderId="20" xfId="0" applyNumberFormat="1" applyFont="1" applyBorder="1" applyAlignment="1" applyProtection="1">
      <alignment horizontal="left" vertical="center" wrapText="1"/>
    </xf>
    <xf numFmtId="0" fontId="19" fillId="0" borderId="20" xfId="0" applyFont="1" applyBorder="1" applyAlignment="1" applyProtection="1">
      <alignment horizontal="left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167" fontId="19" fillId="0" borderId="20" xfId="0" applyNumberFormat="1" applyFont="1" applyBorder="1" applyAlignment="1" applyProtection="1">
      <alignment vertical="center"/>
    </xf>
    <xf numFmtId="4" fontId="19" fillId="0" borderId="20" xfId="0" applyNumberFormat="1" applyFont="1" applyBorder="1" applyAlignment="1" applyProtection="1">
      <alignment vertical="center"/>
    </xf>
    <xf numFmtId="0" fontId="20" fillId="0" borderId="3" xfId="0" applyFont="1" applyBorder="1" applyAlignment="1">
      <alignment vertical="center"/>
    </xf>
    <xf numFmtId="0" fontId="19" fillId="0" borderId="18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0" fontId="15" fillId="0" borderId="21" xfId="0" applyFont="1" applyBorder="1" applyAlignment="1" applyProtection="1">
      <alignment horizontal="left" vertical="center"/>
    </xf>
    <xf numFmtId="0" fontId="15" fillId="0" borderId="12" xfId="0" applyFont="1" applyBorder="1" applyAlignment="1" applyProtection="1">
      <alignment horizontal="center" vertical="center"/>
    </xf>
    <xf numFmtId="166" fontId="15" fillId="0" borderId="12" xfId="0" applyNumberFormat="1" applyFont="1" applyBorder="1" applyAlignment="1" applyProtection="1">
      <alignment vertical="center"/>
    </xf>
    <xf numFmtId="166" fontId="15" fillId="0" borderId="22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23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0" fillId="0" borderId="0" xfId="0" applyProtection="1"/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 wrapText="1"/>
    </xf>
    <xf numFmtId="0" fontId="0" fillId="0" borderId="8" xfId="0" applyBorder="1" applyProtection="1"/>
    <xf numFmtId="0" fontId="6" fillId="0" borderId="0" xfId="0" applyFont="1" applyAlignment="1" applyProtection="1">
      <alignment horizontal="left" vertical="center"/>
    </xf>
    <xf numFmtId="4" fontId="5" fillId="0" borderId="0" xfId="0" applyNumberFormat="1" applyFont="1" applyAlignment="1" applyProtection="1">
      <alignment vertical="center"/>
    </xf>
    <xf numFmtId="0" fontId="7" fillId="0" borderId="9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4" fontId="7" fillId="0" borderId="9" xfId="0" applyNumberFormat="1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165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0" fillId="2" borderId="5" xfId="0" applyFont="1" applyFill="1" applyBorder="1" applyAlignment="1" applyProtection="1">
      <alignment horizontal="left" vertical="center"/>
    </xf>
    <xf numFmtId="0" fontId="0" fillId="2" borderId="6" xfId="0" applyFont="1" applyFill="1" applyBorder="1" applyAlignment="1" applyProtection="1">
      <alignment vertical="center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6" xfId="0" applyFont="1" applyFill="1" applyBorder="1" applyAlignment="1" applyProtection="1">
      <alignment horizontal="left" vertical="center"/>
    </xf>
    <xf numFmtId="0" fontId="0" fillId="2" borderId="6" xfId="0" applyFont="1" applyFill="1" applyBorder="1" applyAlignment="1" applyProtection="1">
      <alignment vertical="center"/>
    </xf>
    <xf numFmtId="4" fontId="10" fillId="2" borderId="6" xfId="0" applyNumberFormat="1" applyFont="1" applyFill="1" applyBorder="1" applyAlignment="1" applyProtection="1">
      <alignment vertical="center"/>
    </xf>
    <xf numFmtId="0" fontId="0" fillId="2" borderId="7" xfId="0" applyFont="1" applyFill="1" applyBorder="1" applyAlignment="1" applyProtection="1">
      <alignment vertical="center"/>
    </xf>
    <xf numFmtId="0" fontId="1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horizontal="left"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7" fillId="0" borderId="0" xfId="0" applyFont="1" applyAlignment="1" applyProtection="1">
      <alignment vertical="center"/>
    </xf>
    <xf numFmtId="164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25" fillId="0" borderId="16" xfId="0" applyFont="1" applyBorder="1" applyAlignment="1">
      <alignment horizontal="center" vertical="center"/>
    </xf>
    <xf numFmtId="0" fontId="25" fillId="0" borderId="4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9" fillId="0" borderId="18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9" fillId="0" borderId="18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12" fillId="2" borderId="5" xfId="0" applyFont="1" applyFill="1" applyBorder="1" applyAlignment="1" applyProtection="1">
      <alignment horizontal="center" vertical="center"/>
    </xf>
    <xf numFmtId="0" fontId="12" fillId="2" borderId="6" xfId="0" applyFont="1" applyFill="1" applyBorder="1" applyAlignment="1" applyProtection="1">
      <alignment horizontal="left" vertical="center"/>
    </xf>
    <xf numFmtId="0" fontId="12" fillId="2" borderId="6" xfId="0" applyFont="1" applyFill="1" applyBorder="1" applyAlignment="1" applyProtection="1">
      <alignment horizontal="center" vertical="center"/>
    </xf>
    <xf numFmtId="0" fontId="12" fillId="2" borderId="6" xfId="0" applyFont="1" applyFill="1" applyBorder="1" applyAlignment="1" applyProtection="1">
      <alignment horizontal="right" vertical="center"/>
    </xf>
    <xf numFmtId="0" fontId="12" fillId="2" borderId="7" xfId="0" applyFont="1" applyFill="1" applyBorder="1" applyAlignment="1" applyProtection="1">
      <alignment horizontal="left" vertical="center"/>
    </xf>
    <xf numFmtId="0" fontId="12" fillId="2" borderId="0" xfId="0" applyFont="1" applyFill="1" applyAlignment="1" applyProtection="1">
      <alignment horizontal="center" vertical="center"/>
    </xf>
    <xf numFmtId="0" fontId="0" fillId="0" borderId="17" xfId="0" applyFont="1" applyBorder="1" applyAlignment="1" applyProtection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0" fillId="0" borderId="3" xfId="0" applyFont="1" applyBorder="1" applyAlignment="1">
      <alignment vertical="center"/>
    </xf>
    <xf numFmtId="4" fontId="25" fillId="0" borderId="18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9" xfId="0" applyNumberFormat="1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28" fillId="0" borderId="3" xfId="0" applyFont="1" applyBorder="1" applyAlignment="1">
      <alignment vertical="center"/>
    </xf>
    <xf numFmtId="4" fontId="31" fillId="0" borderId="21" xfId="0" applyNumberFormat="1" applyFont="1" applyBorder="1" applyAlignment="1" applyProtection="1">
      <alignment vertical="center"/>
    </xf>
    <xf numFmtId="4" fontId="31" fillId="0" borderId="12" xfId="0" applyNumberFormat="1" applyFont="1" applyBorder="1" applyAlignment="1" applyProtection="1">
      <alignment vertical="center"/>
    </xf>
    <xf numFmtId="166" fontId="31" fillId="0" borderId="1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23" xfId="0" applyFont="1" applyBorder="1" applyAlignment="1" applyProtection="1">
      <alignment vertical="center"/>
    </xf>
    <xf numFmtId="4" fontId="8" fillId="2" borderId="0" xfId="0" applyNumberFormat="1" applyFont="1" applyFill="1" applyAlignment="1" applyProtection="1">
      <alignment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V%20bleskozvo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2649 - Bleskozvod"/>
    </sheetNames>
    <sheetDataSet>
      <sheetData sheetId="0">
        <row r="6">
          <cell r="K6" t="str">
            <v>Výrobná budova firmy DANAJ - zníženie energetickej náročnosti</v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</sheetData>
      <sheetData sheetId="1">
        <row r="32">
          <cell r="J32">
            <v>955.09</v>
          </cell>
        </row>
        <row r="35">
          <cell r="F35">
            <v>0</v>
          </cell>
          <cell r="J35">
            <v>0</v>
          </cell>
        </row>
        <row r="36">
          <cell r="F36">
            <v>955.09</v>
          </cell>
          <cell r="J36">
            <v>191.02</v>
          </cell>
        </row>
        <row r="37">
          <cell r="F37">
            <v>0</v>
          </cell>
          <cell r="J37">
            <v>0</v>
          </cell>
        </row>
        <row r="38">
          <cell r="F38">
            <v>0</v>
          </cell>
          <cell r="J38">
            <v>0</v>
          </cell>
        </row>
        <row r="39">
          <cell r="F39">
            <v>0</v>
          </cell>
        </row>
        <row r="123">
          <cell r="P123">
            <v>25.321000000000002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C97E0-AE6C-F94E-9C3B-FB6A1511FFCC}">
  <dimension ref="A1:CM100"/>
  <sheetViews>
    <sheetView tabSelected="1" topLeftCell="A62" zoomScaleNormal="100" workbookViewId="0">
      <selection activeCell="AN95" sqref="AN95:AP95"/>
    </sheetView>
  </sheetViews>
  <sheetFormatPr baseColWidth="10" defaultColWidth="5.83203125" defaultRowHeight="16"/>
  <cols>
    <col min="1" max="1" width="5.5" customWidth="1"/>
    <col min="2" max="2" width="1.1640625" customWidth="1"/>
    <col min="3" max="3" width="2.83203125" customWidth="1"/>
    <col min="4" max="33" width="1.83203125" customWidth="1"/>
    <col min="34" max="34" width="2.1640625" customWidth="1"/>
    <col min="35" max="35" width="21.1640625" customWidth="1"/>
    <col min="36" max="37" width="1.6640625" customWidth="1"/>
    <col min="38" max="38" width="5.5" customWidth="1"/>
    <col min="39" max="39" width="2.1640625" customWidth="1"/>
    <col min="40" max="40" width="8.83203125" customWidth="1"/>
    <col min="41" max="41" width="5" customWidth="1"/>
    <col min="42" max="42" width="2.83203125" customWidth="1"/>
    <col min="43" max="43" width="10.5" hidden="1" customWidth="1"/>
    <col min="44" max="44" width="9.1640625" customWidth="1"/>
    <col min="45" max="47" width="17.1640625" hidden="1" customWidth="1"/>
    <col min="48" max="49" width="14.5" hidden="1" customWidth="1"/>
    <col min="50" max="51" width="16.6640625" hidden="1" customWidth="1"/>
    <col min="52" max="52" width="14.5" hidden="1" customWidth="1"/>
    <col min="53" max="53" width="12.83203125" hidden="1" customWidth="1"/>
    <col min="54" max="54" width="16.6640625" hidden="1" customWidth="1"/>
    <col min="55" max="55" width="14.5" hidden="1" customWidth="1"/>
    <col min="56" max="56" width="12.83203125" hidden="1" customWidth="1"/>
    <col min="57" max="57" width="44.33203125" customWidth="1"/>
    <col min="71" max="91" width="6.1640625" hidden="1" customWidth="1"/>
  </cols>
  <sheetData>
    <row r="1" spans="1:74">
      <c r="A1" s="142" t="s">
        <v>162</v>
      </c>
      <c r="AZ1" s="142" t="s">
        <v>9</v>
      </c>
      <c r="BA1" s="142" t="s">
        <v>163</v>
      </c>
      <c r="BB1" s="142" t="s">
        <v>164</v>
      </c>
      <c r="BT1" s="142" t="s">
        <v>4</v>
      </c>
      <c r="BU1" s="142" t="s">
        <v>4</v>
      </c>
      <c r="BV1" s="142" t="s">
        <v>165</v>
      </c>
    </row>
    <row r="2" spans="1:74" ht="37" customHeight="1"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166</v>
      </c>
      <c r="BT2" s="3" t="s">
        <v>158</v>
      </c>
    </row>
    <row r="3" spans="1:74" ht="7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6"/>
      <c r="BS3" s="3" t="s">
        <v>166</v>
      </c>
      <c r="BT3" s="3" t="s">
        <v>158</v>
      </c>
    </row>
    <row r="4" spans="1:74" ht="25" customHeight="1">
      <c r="B4" s="145"/>
      <c r="C4" s="1"/>
      <c r="D4" s="49" t="s">
        <v>167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6"/>
      <c r="AS4" s="146" t="s">
        <v>3</v>
      </c>
      <c r="BS4" s="3" t="s">
        <v>168</v>
      </c>
    </row>
    <row r="5" spans="1:74" ht="12" customHeight="1">
      <c r="B5" s="145"/>
      <c r="C5" s="1"/>
      <c r="D5" s="147" t="s">
        <v>169</v>
      </c>
      <c r="E5" s="1"/>
      <c r="F5" s="1"/>
      <c r="G5" s="1"/>
      <c r="H5" s="1"/>
      <c r="I5" s="1"/>
      <c r="J5" s="1"/>
      <c r="K5" s="148" t="s">
        <v>170</v>
      </c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"/>
      <c r="AQ5" s="1"/>
      <c r="AR5" s="6"/>
      <c r="BS5" s="3" t="s">
        <v>166</v>
      </c>
    </row>
    <row r="6" spans="1:74" ht="37" customHeight="1">
      <c r="B6" s="145"/>
      <c r="C6" s="1"/>
      <c r="D6" s="150" t="s">
        <v>5</v>
      </c>
      <c r="E6" s="1"/>
      <c r="F6" s="1"/>
      <c r="G6" s="1"/>
      <c r="H6" s="1"/>
      <c r="I6" s="1"/>
      <c r="J6" s="1"/>
      <c r="K6" s="151" t="s">
        <v>171</v>
      </c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"/>
      <c r="AQ6" s="1"/>
      <c r="AR6" s="6"/>
      <c r="BS6" s="3" t="s">
        <v>166</v>
      </c>
    </row>
    <row r="7" spans="1:74" ht="12" customHeight="1">
      <c r="B7" s="145"/>
      <c r="C7" s="1"/>
      <c r="D7" s="51" t="s">
        <v>8</v>
      </c>
      <c r="E7" s="1"/>
      <c r="F7" s="1"/>
      <c r="G7" s="1"/>
      <c r="H7" s="1"/>
      <c r="I7" s="1"/>
      <c r="J7" s="1"/>
      <c r="K7" s="56" t="s">
        <v>9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51" t="s">
        <v>10</v>
      </c>
      <c r="AL7" s="1"/>
      <c r="AM7" s="1"/>
      <c r="AN7" s="56" t="s">
        <v>9</v>
      </c>
      <c r="AO7" s="1"/>
      <c r="AP7" s="1"/>
      <c r="AQ7" s="1"/>
      <c r="AR7" s="6"/>
      <c r="BS7" s="3" t="s">
        <v>166</v>
      </c>
    </row>
    <row r="8" spans="1:74" ht="12" customHeight="1">
      <c r="B8" s="145"/>
      <c r="C8" s="1"/>
      <c r="D8" s="51" t="s">
        <v>11</v>
      </c>
      <c r="E8" s="1"/>
      <c r="F8" s="1"/>
      <c r="G8" s="1"/>
      <c r="H8" s="1"/>
      <c r="I8" s="1"/>
      <c r="J8" s="1"/>
      <c r="K8" s="56" t="s">
        <v>12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51" t="s">
        <v>13</v>
      </c>
      <c r="AL8" s="1"/>
      <c r="AM8" s="1"/>
      <c r="AN8" s="56"/>
      <c r="AO8" s="1"/>
      <c r="AP8" s="1"/>
      <c r="AQ8" s="1"/>
      <c r="AR8" s="6"/>
      <c r="BS8" s="3" t="s">
        <v>166</v>
      </c>
    </row>
    <row r="9" spans="1:74" ht="14.5" customHeight="1">
      <c r="B9" s="145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6"/>
      <c r="BS9" s="3" t="s">
        <v>166</v>
      </c>
    </row>
    <row r="10" spans="1:74" ht="12" customHeight="1">
      <c r="B10" s="145"/>
      <c r="C10" s="1"/>
      <c r="D10" s="51" t="s">
        <v>14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51" t="s">
        <v>15</v>
      </c>
      <c r="AL10" s="1"/>
      <c r="AM10" s="1"/>
      <c r="AN10" s="56" t="s">
        <v>9</v>
      </c>
      <c r="AO10" s="1"/>
      <c r="AP10" s="1"/>
      <c r="AQ10" s="1"/>
      <c r="AR10" s="6"/>
      <c r="BS10" s="3" t="s">
        <v>166</v>
      </c>
    </row>
    <row r="11" spans="1:74" ht="18.5" customHeight="1">
      <c r="B11" s="145"/>
      <c r="C11" s="1"/>
      <c r="D11" s="1"/>
      <c r="E11" s="56" t="s">
        <v>172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51" t="s">
        <v>17</v>
      </c>
      <c r="AL11" s="1"/>
      <c r="AM11" s="1"/>
      <c r="AN11" s="56" t="s">
        <v>9</v>
      </c>
      <c r="AO11" s="1"/>
      <c r="AP11" s="1"/>
      <c r="AQ11" s="1"/>
      <c r="AR11" s="6"/>
      <c r="BS11" s="3" t="s">
        <v>166</v>
      </c>
    </row>
    <row r="12" spans="1:74" ht="7" customHeight="1"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6"/>
      <c r="BS12" s="3" t="s">
        <v>166</v>
      </c>
    </row>
    <row r="13" spans="1:74" ht="12" customHeight="1">
      <c r="B13" s="145"/>
      <c r="C13" s="1"/>
      <c r="D13" s="51" t="s">
        <v>18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51" t="s">
        <v>15</v>
      </c>
      <c r="AL13" s="1"/>
      <c r="AM13" s="1"/>
      <c r="AN13" s="56" t="s">
        <v>9</v>
      </c>
      <c r="AO13" s="1"/>
      <c r="AP13" s="1"/>
      <c r="AQ13" s="1"/>
      <c r="AR13" s="6"/>
      <c r="BS13" s="3" t="s">
        <v>166</v>
      </c>
    </row>
    <row r="14" spans="1:74">
      <c r="B14" s="145"/>
      <c r="C14" s="1"/>
      <c r="D14" s="1"/>
      <c r="E14" s="56" t="s">
        <v>173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51" t="s">
        <v>17</v>
      </c>
      <c r="AL14" s="1"/>
      <c r="AM14" s="1"/>
      <c r="AN14" s="56" t="s">
        <v>9</v>
      </c>
      <c r="AO14" s="1"/>
      <c r="AP14" s="1"/>
      <c r="AQ14" s="1"/>
      <c r="AR14" s="6"/>
      <c r="BS14" s="3" t="s">
        <v>166</v>
      </c>
    </row>
    <row r="15" spans="1:74" ht="7" customHeight="1">
      <c r="B15" s="145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6"/>
      <c r="BS15" s="3" t="s">
        <v>4</v>
      </c>
    </row>
    <row r="16" spans="1:74" ht="12" customHeight="1">
      <c r="B16" s="145"/>
      <c r="C16" s="1"/>
      <c r="D16" s="51" t="s">
        <v>19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51" t="s">
        <v>15</v>
      </c>
      <c r="AL16" s="1"/>
      <c r="AM16" s="1"/>
      <c r="AN16" s="56" t="s">
        <v>9</v>
      </c>
      <c r="AO16" s="1"/>
      <c r="AP16" s="1"/>
      <c r="AQ16" s="1"/>
      <c r="AR16" s="6"/>
      <c r="BS16" s="3" t="s">
        <v>4</v>
      </c>
    </row>
    <row r="17" spans="2:71" ht="18.5" customHeight="1">
      <c r="B17" s="145"/>
      <c r="C17" s="1"/>
      <c r="D17" s="1"/>
      <c r="E17" s="56" t="s">
        <v>20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51" t="s">
        <v>17</v>
      </c>
      <c r="AL17" s="1"/>
      <c r="AM17" s="1"/>
      <c r="AN17" s="56" t="s">
        <v>9</v>
      </c>
      <c r="AO17" s="1"/>
      <c r="AP17" s="1"/>
      <c r="AQ17" s="1"/>
      <c r="AR17" s="6"/>
      <c r="BS17" s="3" t="s">
        <v>174</v>
      </c>
    </row>
    <row r="18" spans="2:71" ht="7" customHeight="1">
      <c r="B18" s="145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6"/>
      <c r="BS18" s="3" t="s">
        <v>166</v>
      </c>
    </row>
    <row r="19" spans="2:71" ht="12" customHeight="1">
      <c r="B19" s="145"/>
      <c r="C19" s="1"/>
      <c r="D19" s="51" t="s">
        <v>21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51" t="s">
        <v>15</v>
      </c>
      <c r="AL19" s="1"/>
      <c r="AM19" s="1"/>
      <c r="AN19" s="56" t="s">
        <v>9</v>
      </c>
      <c r="AO19" s="1"/>
      <c r="AP19" s="1"/>
      <c r="AQ19" s="1"/>
      <c r="AR19" s="6"/>
      <c r="BS19" s="3" t="s">
        <v>166</v>
      </c>
    </row>
    <row r="20" spans="2:71" ht="18.5" customHeight="1">
      <c r="B20" s="145"/>
      <c r="C20" s="1"/>
      <c r="D20" s="1"/>
      <c r="E20" s="56" t="s">
        <v>20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51" t="s">
        <v>17</v>
      </c>
      <c r="AL20" s="1"/>
      <c r="AM20" s="1"/>
      <c r="AN20" s="56" t="s">
        <v>9</v>
      </c>
      <c r="AO20" s="1"/>
      <c r="AP20" s="1"/>
      <c r="AQ20" s="1"/>
      <c r="AR20" s="6"/>
      <c r="BS20" s="3" t="s">
        <v>174</v>
      </c>
    </row>
    <row r="21" spans="2:71" ht="7" customHeight="1">
      <c r="B21" s="14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6"/>
    </row>
    <row r="22" spans="2:71" ht="12" customHeight="1">
      <c r="B22" s="145"/>
      <c r="C22" s="1"/>
      <c r="D22" s="51" t="s">
        <v>22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6"/>
    </row>
    <row r="23" spans="2:71" ht="16.5" customHeight="1">
      <c r="B23" s="145"/>
      <c r="C23" s="1"/>
      <c r="D23" s="1"/>
      <c r="E23" s="152" t="s">
        <v>9</v>
      </c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152"/>
      <c r="AG23" s="152"/>
      <c r="AH23" s="152"/>
      <c r="AI23" s="152"/>
      <c r="AJ23" s="152"/>
      <c r="AK23" s="152"/>
      <c r="AL23" s="152"/>
      <c r="AM23" s="152"/>
      <c r="AN23" s="152"/>
      <c r="AO23" s="1"/>
      <c r="AP23" s="1"/>
      <c r="AQ23" s="1"/>
      <c r="AR23" s="6"/>
    </row>
    <row r="24" spans="2:71" ht="7" customHeight="1">
      <c r="B24" s="14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6"/>
    </row>
    <row r="25" spans="2:71" ht="7" customHeight="1">
      <c r="B25" s="145"/>
      <c r="C25" s="1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"/>
      <c r="AQ25" s="1"/>
      <c r="AR25" s="6"/>
    </row>
    <row r="26" spans="2:71" ht="14.5" customHeight="1">
      <c r="B26" s="145"/>
      <c r="C26" s="1"/>
      <c r="D26" s="154" t="s">
        <v>175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55">
        <v>0</v>
      </c>
      <c r="AL26" s="149"/>
      <c r="AM26" s="149"/>
      <c r="AN26" s="149"/>
      <c r="AO26" s="149"/>
      <c r="AP26" s="1"/>
      <c r="AQ26" s="1"/>
      <c r="AR26" s="6"/>
    </row>
    <row r="27" spans="2:71" ht="14.5" customHeight="1">
      <c r="B27" s="145"/>
      <c r="C27" s="1"/>
      <c r="D27" s="154" t="s">
        <v>176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55">
        <f>ROUND(AG97, 2)</f>
        <v>0</v>
      </c>
      <c r="AL27" s="155"/>
      <c r="AM27" s="155"/>
      <c r="AN27" s="155"/>
      <c r="AO27" s="155"/>
      <c r="AP27" s="1"/>
      <c r="AQ27" s="1"/>
      <c r="AR27" s="6"/>
    </row>
    <row r="28" spans="2:71" s="12" customFormat="1" ht="7" customHeight="1">
      <c r="B28" s="48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13"/>
    </row>
    <row r="29" spans="2:71" s="12" customFormat="1" ht="26" customHeight="1">
      <c r="B29" s="48"/>
      <c r="C29" s="50"/>
      <c r="D29" s="156" t="s">
        <v>25</v>
      </c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7"/>
      <c r="AG29" s="157"/>
      <c r="AH29" s="157"/>
      <c r="AI29" s="157"/>
      <c r="AJ29" s="157"/>
      <c r="AK29" s="158">
        <f>ROUND(AK26 + AK27, 2)</f>
        <v>0</v>
      </c>
      <c r="AL29" s="159"/>
      <c r="AM29" s="159"/>
      <c r="AN29" s="159"/>
      <c r="AO29" s="159"/>
      <c r="AP29" s="50"/>
      <c r="AQ29" s="50"/>
      <c r="AR29" s="13"/>
    </row>
    <row r="30" spans="2:71" s="12" customFormat="1" ht="7" customHeight="1">
      <c r="B30" s="48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13"/>
    </row>
    <row r="31" spans="2:71" s="12" customFormat="1">
      <c r="B31" s="48"/>
      <c r="C31" s="50"/>
      <c r="D31" s="50"/>
      <c r="E31" s="50"/>
      <c r="F31" s="50"/>
      <c r="G31" s="50"/>
      <c r="H31" s="50"/>
      <c r="I31" s="50"/>
      <c r="J31" s="50"/>
      <c r="K31" s="50"/>
      <c r="L31" s="160" t="s">
        <v>27</v>
      </c>
      <c r="M31" s="160"/>
      <c r="N31" s="160"/>
      <c r="O31" s="160"/>
      <c r="P31" s="160"/>
      <c r="Q31" s="50"/>
      <c r="R31" s="50"/>
      <c r="S31" s="50"/>
      <c r="T31" s="50"/>
      <c r="U31" s="50"/>
      <c r="V31" s="50"/>
      <c r="W31" s="160" t="s">
        <v>26</v>
      </c>
      <c r="X31" s="160"/>
      <c r="Y31" s="160"/>
      <c r="Z31" s="160"/>
      <c r="AA31" s="160"/>
      <c r="AB31" s="160"/>
      <c r="AC31" s="160"/>
      <c r="AD31" s="160"/>
      <c r="AE31" s="160"/>
      <c r="AF31" s="50"/>
      <c r="AG31" s="50"/>
      <c r="AH31" s="50"/>
      <c r="AI31" s="50"/>
      <c r="AJ31" s="50"/>
      <c r="AK31" s="160" t="s">
        <v>28</v>
      </c>
      <c r="AL31" s="160"/>
      <c r="AM31" s="160"/>
      <c r="AN31" s="160"/>
      <c r="AO31" s="160"/>
      <c r="AP31" s="50"/>
      <c r="AQ31" s="50"/>
      <c r="AR31" s="13"/>
    </row>
    <row r="32" spans="2:71" s="167" customFormat="1" ht="14.5" customHeight="1">
      <c r="B32" s="161"/>
      <c r="C32" s="162"/>
      <c r="D32" s="51" t="s">
        <v>29</v>
      </c>
      <c r="E32" s="162"/>
      <c r="F32" s="51" t="s">
        <v>30</v>
      </c>
      <c r="G32" s="162"/>
      <c r="H32" s="162"/>
      <c r="I32" s="162"/>
      <c r="J32" s="162"/>
      <c r="K32" s="162"/>
      <c r="L32" s="163">
        <v>0.2</v>
      </c>
      <c r="M32" s="164"/>
      <c r="N32" s="164"/>
      <c r="O32" s="164"/>
      <c r="P32" s="164"/>
      <c r="Q32" s="162"/>
      <c r="R32" s="162"/>
      <c r="S32" s="162"/>
      <c r="T32" s="162"/>
      <c r="U32" s="162"/>
      <c r="V32" s="162"/>
      <c r="W32" s="165">
        <f>ROUND(AZ94 + SUM(CD97), 2)</f>
        <v>0</v>
      </c>
      <c r="X32" s="164"/>
      <c r="Y32" s="164"/>
      <c r="Z32" s="164"/>
      <c r="AA32" s="164"/>
      <c r="AB32" s="164"/>
      <c r="AC32" s="164"/>
      <c r="AD32" s="164"/>
      <c r="AE32" s="164"/>
      <c r="AF32" s="162"/>
      <c r="AG32" s="162"/>
      <c r="AH32" s="162"/>
      <c r="AI32" s="162"/>
      <c r="AJ32" s="162"/>
      <c r="AK32" s="165">
        <f>ROUND(AV94 + SUM(BY97), 2)</f>
        <v>0</v>
      </c>
      <c r="AL32" s="164"/>
      <c r="AM32" s="164"/>
      <c r="AN32" s="164"/>
      <c r="AO32" s="164"/>
      <c r="AP32" s="162"/>
      <c r="AQ32" s="162"/>
      <c r="AR32" s="166"/>
    </row>
    <row r="33" spans="2:44" s="167" customFormat="1" ht="14.5" customHeight="1">
      <c r="B33" s="161"/>
      <c r="C33" s="162"/>
      <c r="D33" s="162"/>
      <c r="E33" s="162"/>
      <c r="F33" s="51" t="s">
        <v>31</v>
      </c>
      <c r="G33" s="162"/>
      <c r="H33" s="162"/>
      <c r="I33" s="162"/>
      <c r="J33" s="162"/>
      <c r="K33" s="162"/>
      <c r="L33" s="163">
        <v>0.2</v>
      </c>
      <c r="M33" s="164"/>
      <c r="N33" s="164"/>
      <c r="O33" s="164"/>
      <c r="P33" s="164"/>
      <c r="Q33" s="162"/>
      <c r="R33" s="162"/>
      <c r="S33" s="162"/>
      <c r="T33" s="162"/>
      <c r="U33" s="162"/>
      <c r="V33" s="162"/>
      <c r="W33" s="165">
        <f>ROUND(BA94 + SUM(CE97), 2)</f>
        <v>955.09</v>
      </c>
      <c r="X33" s="164"/>
      <c r="Y33" s="164"/>
      <c r="Z33" s="164"/>
      <c r="AA33" s="164"/>
      <c r="AB33" s="164"/>
      <c r="AC33" s="164"/>
      <c r="AD33" s="164"/>
      <c r="AE33" s="164"/>
      <c r="AF33" s="162"/>
      <c r="AG33" s="162"/>
      <c r="AH33" s="162"/>
      <c r="AI33" s="162"/>
      <c r="AJ33" s="162"/>
      <c r="AK33" s="165">
        <v>0</v>
      </c>
      <c r="AL33" s="164"/>
      <c r="AM33" s="164"/>
      <c r="AN33" s="164"/>
      <c r="AO33" s="164"/>
      <c r="AP33" s="162"/>
      <c r="AQ33" s="162"/>
      <c r="AR33" s="166"/>
    </row>
    <row r="34" spans="2:44" s="167" customFormat="1" ht="14.5" hidden="1" customHeight="1">
      <c r="B34" s="161"/>
      <c r="C34" s="162"/>
      <c r="D34" s="162"/>
      <c r="E34" s="162"/>
      <c r="F34" s="51" t="s">
        <v>32</v>
      </c>
      <c r="G34" s="162"/>
      <c r="H34" s="162"/>
      <c r="I34" s="162"/>
      <c r="J34" s="162"/>
      <c r="K34" s="162"/>
      <c r="L34" s="163">
        <v>0.2</v>
      </c>
      <c r="M34" s="164"/>
      <c r="N34" s="164"/>
      <c r="O34" s="164"/>
      <c r="P34" s="164"/>
      <c r="Q34" s="162"/>
      <c r="R34" s="162"/>
      <c r="S34" s="162"/>
      <c r="T34" s="162"/>
      <c r="U34" s="162"/>
      <c r="V34" s="162"/>
      <c r="W34" s="165">
        <f>ROUND(BB94 + SUM(CF97), 2)</f>
        <v>0</v>
      </c>
      <c r="X34" s="164"/>
      <c r="Y34" s="164"/>
      <c r="Z34" s="164"/>
      <c r="AA34" s="164"/>
      <c r="AB34" s="164"/>
      <c r="AC34" s="164"/>
      <c r="AD34" s="164"/>
      <c r="AE34" s="164"/>
      <c r="AF34" s="162"/>
      <c r="AG34" s="162"/>
      <c r="AH34" s="162"/>
      <c r="AI34" s="162"/>
      <c r="AJ34" s="162"/>
      <c r="AK34" s="165">
        <v>0</v>
      </c>
      <c r="AL34" s="164"/>
      <c r="AM34" s="164"/>
      <c r="AN34" s="164"/>
      <c r="AO34" s="164"/>
      <c r="AP34" s="162"/>
      <c r="AQ34" s="162"/>
      <c r="AR34" s="166"/>
    </row>
    <row r="35" spans="2:44" s="167" customFormat="1" ht="14.5" hidden="1" customHeight="1">
      <c r="B35" s="161"/>
      <c r="C35" s="162"/>
      <c r="D35" s="162"/>
      <c r="E35" s="162"/>
      <c r="F35" s="51" t="s">
        <v>33</v>
      </c>
      <c r="G35" s="162"/>
      <c r="H35" s="162"/>
      <c r="I35" s="162"/>
      <c r="J35" s="162"/>
      <c r="K35" s="162"/>
      <c r="L35" s="163">
        <v>0.2</v>
      </c>
      <c r="M35" s="164"/>
      <c r="N35" s="164"/>
      <c r="O35" s="164"/>
      <c r="P35" s="164"/>
      <c r="Q35" s="162"/>
      <c r="R35" s="162"/>
      <c r="S35" s="162"/>
      <c r="T35" s="162"/>
      <c r="U35" s="162"/>
      <c r="V35" s="162"/>
      <c r="W35" s="165">
        <f>ROUND(BC94 + SUM(CG97), 2)</f>
        <v>0</v>
      </c>
      <c r="X35" s="164"/>
      <c r="Y35" s="164"/>
      <c r="Z35" s="164"/>
      <c r="AA35" s="164"/>
      <c r="AB35" s="164"/>
      <c r="AC35" s="164"/>
      <c r="AD35" s="164"/>
      <c r="AE35" s="164"/>
      <c r="AF35" s="162"/>
      <c r="AG35" s="162"/>
      <c r="AH35" s="162"/>
      <c r="AI35" s="162"/>
      <c r="AJ35" s="162"/>
      <c r="AK35" s="165">
        <v>0</v>
      </c>
      <c r="AL35" s="164"/>
      <c r="AM35" s="164"/>
      <c r="AN35" s="164"/>
      <c r="AO35" s="164"/>
      <c r="AP35" s="162"/>
      <c r="AQ35" s="162"/>
      <c r="AR35" s="166"/>
    </row>
    <row r="36" spans="2:44" s="167" customFormat="1" ht="14.5" hidden="1" customHeight="1">
      <c r="B36" s="161"/>
      <c r="C36" s="162"/>
      <c r="D36" s="162"/>
      <c r="E36" s="162"/>
      <c r="F36" s="51" t="s">
        <v>34</v>
      </c>
      <c r="G36" s="162"/>
      <c r="H36" s="162"/>
      <c r="I36" s="162"/>
      <c r="J36" s="162"/>
      <c r="K36" s="162"/>
      <c r="L36" s="163">
        <v>0</v>
      </c>
      <c r="M36" s="164"/>
      <c r="N36" s="164"/>
      <c r="O36" s="164"/>
      <c r="P36" s="164"/>
      <c r="Q36" s="162"/>
      <c r="R36" s="162"/>
      <c r="S36" s="162"/>
      <c r="T36" s="162"/>
      <c r="U36" s="162"/>
      <c r="V36" s="162"/>
      <c r="W36" s="165">
        <f>ROUND(BD94 + SUM(CH97), 2)</f>
        <v>0</v>
      </c>
      <c r="X36" s="164"/>
      <c r="Y36" s="164"/>
      <c r="Z36" s="164"/>
      <c r="AA36" s="164"/>
      <c r="AB36" s="164"/>
      <c r="AC36" s="164"/>
      <c r="AD36" s="164"/>
      <c r="AE36" s="164"/>
      <c r="AF36" s="162"/>
      <c r="AG36" s="162"/>
      <c r="AH36" s="162"/>
      <c r="AI36" s="162"/>
      <c r="AJ36" s="162"/>
      <c r="AK36" s="165">
        <v>0</v>
      </c>
      <c r="AL36" s="164"/>
      <c r="AM36" s="164"/>
      <c r="AN36" s="164"/>
      <c r="AO36" s="164"/>
      <c r="AP36" s="162"/>
      <c r="AQ36" s="162"/>
      <c r="AR36" s="166"/>
    </row>
    <row r="37" spans="2:44" s="12" customFormat="1" ht="7" customHeight="1">
      <c r="B37" s="48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13"/>
    </row>
    <row r="38" spans="2:44" s="12" customFormat="1" ht="26" customHeight="1">
      <c r="B38" s="48"/>
      <c r="C38" s="60"/>
      <c r="D38" s="168" t="s">
        <v>35</v>
      </c>
      <c r="E38" s="169"/>
      <c r="F38" s="169"/>
      <c r="G38" s="169"/>
      <c r="H38" s="169"/>
      <c r="I38" s="169"/>
      <c r="J38" s="169"/>
      <c r="K38" s="169"/>
      <c r="L38" s="169"/>
      <c r="M38" s="169"/>
      <c r="N38" s="169"/>
      <c r="O38" s="169"/>
      <c r="P38" s="169"/>
      <c r="Q38" s="169"/>
      <c r="R38" s="169"/>
      <c r="S38" s="169"/>
      <c r="T38" s="170" t="s">
        <v>36</v>
      </c>
      <c r="U38" s="169"/>
      <c r="V38" s="169"/>
      <c r="W38" s="169"/>
      <c r="X38" s="171" t="s">
        <v>37</v>
      </c>
      <c r="Y38" s="172"/>
      <c r="Z38" s="172"/>
      <c r="AA38" s="172"/>
      <c r="AB38" s="172"/>
      <c r="AC38" s="169"/>
      <c r="AD38" s="169"/>
      <c r="AE38" s="169"/>
      <c r="AF38" s="169"/>
      <c r="AG38" s="169"/>
      <c r="AH38" s="169"/>
      <c r="AI38" s="169"/>
      <c r="AJ38" s="169"/>
      <c r="AK38" s="173">
        <f>SUM(AK29:AK36)</f>
        <v>0</v>
      </c>
      <c r="AL38" s="172"/>
      <c r="AM38" s="172"/>
      <c r="AN38" s="172"/>
      <c r="AO38" s="174"/>
      <c r="AP38" s="60"/>
      <c r="AQ38" s="60"/>
      <c r="AR38" s="13"/>
    </row>
    <row r="39" spans="2:44" s="12" customFormat="1" ht="7" customHeight="1">
      <c r="B39" s="48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13"/>
    </row>
    <row r="40" spans="2:44" s="12" customFormat="1" ht="14.5" customHeight="1">
      <c r="B40" s="48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13"/>
    </row>
    <row r="41" spans="2:44" ht="14.5" customHeight="1">
      <c r="B41" s="145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6"/>
    </row>
    <row r="42" spans="2:44" ht="14.5" customHeight="1">
      <c r="B42" s="145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6"/>
    </row>
    <row r="43" spans="2:44" ht="14.5" customHeight="1">
      <c r="B43" s="145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6"/>
    </row>
    <row r="44" spans="2:44" ht="14.5" customHeight="1">
      <c r="B44" s="145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6"/>
    </row>
    <row r="45" spans="2:44" ht="14.5" customHeight="1">
      <c r="B45" s="145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6"/>
    </row>
    <row r="46" spans="2:44" ht="14.5" customHeight="1">
      <c r="B46" s="145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6"/>
    </row>
    <row r="47" spans="2:44" ht="14.5" customHeight="1">
      <c r="B47" s="145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6"/>
    </row>
    <row r="48" spans="2:44" ht="14.5" customHeight="1">
      <c r="B48" s="145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6"/>
    </row>
    <row r="49" spans="2:44" s="12" customFormat="1" ht="14.5" customHeight="1">
      <c r="B49" s="48"/>
      <c r="C49" s="50"/>
      <c r="D49" s="175" t="s">
        <v>38</v>
      </c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6"/>
      <c r="AA49" s="176"/>
      <c r="AB49" s="176"/>
      <c r="AC49" s="176"/>
      <c r="AD49" s="176"/>
      <c r="AE49" s="176"/>
      <c r="AF49" s="176"/>
      <c r="AG49" s="176"/>
      <c r="AH49" s="175" t="s">
        <v>39</v>
      </c>
      <c r="AI49" s="176"/>
      <c r="AJ49" s="176"/>
      <c r="AK49" s="176"/>
      <c r="AL49" s="176"/>
      <c r="AM49" s="176"/>
      <c r="AN49" s="176"/>
      <c r="AO49" s="176"/>
      <c r="AP49" s="50"/>
      <c r="AQ49" s="50"/>
      <c r="AR49" s="13"/>
    </row>
    <row r="50" spans="2:44">
      <c r="B50" s="145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6"/>
    </row>
    <row r="51" spans="2:44">
      <c r="B51" s="145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6"/>
    </row>
    <row r="52" spans="2:44">
      <c r="B52" s="145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6"/>
    </row>
    <row r="53" spans="2:44">
      <c r="B53" s="145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6"/>
    </row>
    <row r="54" spans="2:44">
      <c r="B54" s="145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6"/>
    </row>
    <row r="55" spans="2:44">
      <c r="B55" s="145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6"/>
    </row>
    <row r="56" spans="2:44">
      <c r="B56" s="145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6"/>
    </row>
    <row r="57" spans="2:44">
      <c r="B57" s="145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6"/>
    </row>
    <row r="58" spans="2:44">
      <c r="B58" s="145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6"/>
    </row>
    <row r="59" spans="2:44">
      <c r="B59" s="145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6"/>
    </row>
    <row r="60" spans="2:44" s="12" customFormat="1">
      <c r="B60" s="48"/>
      <c r="C60" s="50"/>
      <c r="D60" s="177" t="s">
        <v>40</v>
      </c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77" t="s">
        <v>41</v>
      </c>
      <c r="W60" s="157"/>
      <c r="X60" s="157"/>
      <c r="Y60" s="157"/>
      <c r="Z60" s="157"/>
      <c r="AA60" s="157"/>
      <c r="AB60" s="157"/>
      <c r="AC60" s="157"/>
      <c r="AD60" s="157"/>
      <c r="AE60" s="157"/>
      <c r="AF60" s="157"/>
      <c r="AG60" s="157"/>
      <c r="AH60" s="177" t="s">
        <v>40</v>
      </c>
      <c r="AI60" s="157"/>
      <c r="AJ60" s="157"/>
      <c r="AK60" s="157"/>
      <c r="AL60" s="157"/>
      <c r="AM60" s="177" t="s">
        <v>41</v>
      </c>
      <c r="AN60" s="157"/>
      <c r="AO60" s="157"/>
      <c r="AP60" s="50"/>
      <c r="AQ60" s="50"/>
      <c r="AR60" s="13"/>
    </row>
    <row r="61" spans="2:44">
      <c r="B61" s="145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6"/>
    </row>
    <row r="62" spans="2:44">
      <c r="B62" s="145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6"/>
    </row>
    <row r="63" spans="2:44">
      <c r="B63" s="145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6"/>
    </row>
    <row r="64" spans="2:44" s="12" customFormat="1">
      <c r="B64" s="48"/>
      <c r="C64" s="50"/>
      <c r="D64" s="175" t="s">
        <v>42</v>
      </c>
      <c r="E64" s="176"/>
      <c r="F64" s="176"/>
      <c r="G64" s="176"/>
      <c r="H64" s="176"/>
      <c r="I64" s="176"/>
      <c r="J64" s="176"/>
      <c r="K64" s="176"/>
      <c r="L64" s="176"/>
      <c r="M64" s="176"/>
      <c r="N64" s="176"/>
      <c r="O64" s="176"/>
      <c r="P64" s="176"/>
      <c r="Q64" s="176"/>
      <c r="R64" s="176"/>
      <c r="S64" s="176"/>
      <c r="T64" s="176"/>
      <c r="U64" s="176"/>
      <c r="V64" s="176"/>
      <c r="W64" s="176"/>
      <c r="X64" s="176"/>
      <c r="Y64" s="176"/>
      <c r="Z64" s="176"/>
      <c r="AA64" s="176"/>
      <c r="AB64" s="176"/>
      <c r="AC64" s="176"/>
      <c r="AD64" s="176"/>
      <c r="AE64" s="176"/>
      <c r="AF64" s="176"/>
      <c r="AG64" s="176"/>
      <c r="AH64" s="175" t="s">
        <v>43</v>
      </c>
      <c r="AI64" s="176"/>
      <c r="AJ64" s="176"/>
      <c r="AK64" s="176"/>
      <c r="AL64" s="176"/>
      <c r="AM64" s="176"/>
      <c r="AN64" s="176"/>
      <c r="AO64" s="176"/>
      <c r="AP64" s="50"/>
      <c r="AQ64" s="50"/>
      <c r="AR64" s="13"/>
    </row>
    <row r="65" spans="2:44">
      <c r="B65" s="145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6"/>
    </row>
    <row r="66" spans="2:44">
      <c r="B66" s="145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6"/>
    </row>
    <row r="67" spans="2:44">
      <c r="B67" s="145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6"/>
    </row>
    <row r="68" spans="2:44">
      <c r="B68" s="145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6"/>
    </row>
    <row r="69" spans="2:44">
      <c r="B69" s="145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6"/>
    </row>
    <row r="70" spans="2:44">
      <c r="B70" s="145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6"/>
    </row>
    <row r="71" spans="2:44">
      <c r="B71" s="145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6"/>
    </row>
    <row r="72" spans="2:44">
      <c r="B72" s="145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6"/>
    </row>
    <row r="73" spans="2:44">
      <c r="B73" s="145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6"/>
    </row>
    <row r="74" spans="2:44">
      <c r="B74" s="145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6"/>
    </row>
    <row r="75" spans="2:44" s="12" customFormat="1">
      <c r="B75" s="48"/>
      <c r="C75" s="50"/>
      <c r="D75" s="177" t="s">
        <v>40</v>
      </c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77" t="s">
        <v>41</v>
      </c>
      <c r="W75" s="157"/>
      <c r="X75" s="157"/>
      <c r="Y75" s="157"/>
      <c r="Z75" s="157"/>
      <c r="AA75" s="157"/>
      <c r="AB75" s="157"/>
      <c r="AC75" s="157"/>
      <c r="AD75" s="157"/>
      <c r="AE75" s="157"/>
      <c r="AF75" s="157"/>
      <c r="AG75" s="157"/>
      <c r="AH75" s="177" t="s">
        <v>40</v>
      </c>
      <c r="AI75" s="157"/>
      <c r="AJ75" s="157"/>
      <c r="AK75" s="157"/>
      <c r="AL75" s="157"/>
      <c r="AM75" s="177" t="s">
        <v>41</v>
      </c>
      <c r="AN75" s="157"/>
      <c r="AO75" s="157"/>
      <c r="AP75" s="50"/>
      <c r="AQ75" s="50"/>
      <c r="AR75" s="13"/>
    </row>
    <row r="76" spans="2:44" s="12" customFormat="1">
      <c r="B76" s="48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13"/>
    </row>
    <row r="77" spans="2:44" s="12" customFormat="1" ht="7" customHeight="1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N77" s="82"/>
      <c r="AO77" s="82"/>
      <c r="AP77" s="82"/>
      <c r="AQ77" s="82"/>
      <c r="AR77" s="13"/>
    </row>
    <row r="81" spans="1:91" s="12" customFormat="1" ht="7" customHeight="1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84"/>
      <c r="AQ81" s="84"/>
      <c r="AR81" s="13"/>
    </row>
    <row r="82" spans="1:91" s="12" customFormat="1" ht="25" customHeight="1">
      <c r="B82" s="48"/>
      <c r="C82" s="49" t="s">
        <v>177</v>
      </c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13"/>
    </row>
    <row r="83" spans="1:91" s="12" customFormat="1" ht="7" customHeight="1">
      <c r="B83" s="48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13"/>
    </row>
    <row r="84" spans="1:91" s="178" customFormat="1" ht="12" customHeight="1">
      <c r="B84" s="179"/>
      <c r="C84" s="51" t="s">
        <v>169</v>
      </c>
      <c r="D84" s="180"/>
      <c r="E84" s="180"/>
      <c r="F84" s="180"/>
      <c r="G84" s="180"/>
      <c r="H84" s="180"/>
      <c r="I84" s="180"/>
      <c r="J84" s="180"/>
      <c r="K84" s="180"/>
      <c r="L84" s="180" t="str">
        <f>K5</f>
        <v>2649</v>
      </c>
      <c r="M84" s="180"/>
      <c r="N84" s="180"/>
      <c r="O84" s="180"/>
      <c r="P84" s="180"/>
      <c r="Q84" s="180"/>
      <c r="R84" s="180"/>
      <c r="S84" s="180"/>
      <c r="T84" s="180"/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  <c r="AF84" s="180"/>
      <c r="AG84" s="180"/>
      <c r="AH84" s="180"/>
      <c r="AI84" s="180"/>
      <c r="AJ84" s="180"/>
      <c r="AK84" s="180"/>
      <c r="AL84" s="180"/>
      <c r="AM84" s="180"/>
      <c r="AN84" s="180"/>
      <c r="AO84" s="180"/>
      <c r="AP84" s="180"/>
      <c r="AQ84" s="180"/>
      <c r="AR84" s="181"/>
    </row>
    <row r="85" spans="1:91" s="182" customFormat="1" ht="37" customHeight="1">
      <c r="B85" s="183"/>
      <c r="C85" s="184" t="s">
        <v>5</v>
      </c>
      <c r="D85" s="185"/>
      <c r="E85" s="185"/>
      <c r="F85" s="185"/>
      <c r="G85" s="185"/>
      <c r="H85" s="185"/>
      <c r="I85" s="185"/>
      <c r="J85" s="185"/>
      <c r="K85" s="185"/>
      <c r="L85" s="54" t="str">
        <f>K6</f>
        <v>Výrobná budova firmy DANAJ - zníženie energetickej náročnosti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P85" s="185"/>
      <c r="AQ85" s="185"/>
      <c r="AR85" s="187"/>
    </row>
    <row r="86" spans="1:91" s="12" customFormat="1" ht="7" customHeight="1">
      <c r="B86" s="48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13"/>
    </row>
    <row r="87" spans="1:91" s="12" customFormat="1" ht="12" customHeight="1">
      <c r="B87" s="48"/>
      <c r="C87" s="51" t="s">
        <v>11</v>
      </c>
      <c r="D87" s="50"/>
      <c r="E87" s="50"/>
      <c r="F87" s="50"/>
      <c r="G87" s="50"/>
      <c r="H87" s="50"/>
      <c r="I87" s="50"/>
      <c r="J87" s="50"/>
      <c r="K87" s="50"/>
      <c r="L87" s="188" t="str">
        <f>IF(K8="","",K8)</f>
        <v>GôTOVANY</v>
      </c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1" t="s">
        <v>13</v>
      </c>
      <c r="AJ87" s="50"/>
      <c r="AK87" s="50"/>
      <c r="AL87" s="50"/>
      <c r="AM87" s="189"/>
      <c r="AN87" s="189"/>
      <c r="AO87" s="50"/>
      <c r="AP87" s="50"/>
      <c r="AQ87" s="50"/>
      <c r="AR87" s="13"/>
    </row>
    <row r="88" spans="1:91" s="12" customFormat="1" ht="7" customHeight="1">
      <c r="B88" s="48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13"/>
    </row>
    <row r="89" spans="1:91" s="12" customFormat="1" ht="15.25" customHeight="1">
      <c r="B89" s="48"/>
      <c r="C89" s="51" t="s">
        <v>14</v>
      </c>
      <c r="D89" s="50"/>
      <c r="E89" s="50"/>
      <c r="F89" s="50"/>
      <c r="G89" s="50"/>
      <c r="H89" s="50"/>
      <c r="I89" s="50"/>
      <c r="J89" s="50"/>
      <c r="K89" s="50"/>
      <c r="L89" s="180" t="str">
        <f>IF(E11= "","",E11)</f>
        <v xml:space="preserve">Igor Danaj, Dúbrava č.49, 032 12 </v>
      </c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1" t="s">
        <v>19</v>
      </c>
      <c r="AJ89" s="50"/>
      <c r="AK89" s="50"/>
      <c r="AL89" s="50"/>
      <c r="AM89" s="190" t="str">
        <f>IF(E17="","",E17)</f>
        <v>Ing. Ján Božek</v>
      </c>
      <c r="AN89" s="191"/>
      <c r="AO89" s="191"/>
      <c r="AP89" s="191"/>
      <c r="AQ89" s="50"/>
      <c r="AR89" s="13"/>
      <c r="AS89" s="192" t="s">
        <v>178</v>
      </c>
      <c r="AT89" s="193"/>
      <c r="AU89" s="22"/>
      <c r="AV89" s="22"/>
      <c r="AW89" s="22"/>
      <c r="AX89" s="22"/>
      <c r="AY89" s="22"/>
      <c r="AZ89" s="22"/>
      <c r="BA89" s="22"/>
      <c r="BB89" s="22"/>
      <c r="BC89" s="22"/>
      <c r="BD89" s="194"/>
    </row>
    <row r="90" spans="1:91" s="12" customFormat="1" ht="15.25" customHeight="1">
      <c r="B90" s="48"/>
      <c r="C90" s="51" t="s">
        <v>18</v>
      </c>
      <c r="D90" s="50"/>
      <c r="E90" s="50"/>
      <c r="F90" s="50"/>
      <c r="G90" s="50"/>
      <c r="H90" s="50"/>
      <c r="I90" s="50"/>
      <c r="J90" s="50"/>
      <c r="K90" s="50"/>
      <c r="L90" s="180" t="str">
        <f>IF(E14="","",E14)</f>
        <v xml:space="preserve"> </v>
      </c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1" t="s">
        <v>21</v>
      </c>
      <c r="AJ90" s="50"/>
      <c r="AK90" s="50"/>
      <c r="AL90" s="50"/>
      <c r="AM90" s="190"/>
      <c r="AN90" s="191"/>
      <c r="AO90" s="191"/>
      <c r="AP90" s="191"/>
      <c r="AQ90" s="50"/>
      <c r="AR90" s="13"/>
      <c r="AS90" s="195"/>
      <c r="AT90" s="196"/>
      <c r="AU90" s="197"/>
      <c r="AV90" s="197"/>
      <c r="AW90" s="197"/>
      <c r="AX90" s="197"/>
      <c r="AY90" s="197"/>
      <c r="AZ90" s="197"/>
      <c r="BA90" s="197"/>
      <c r="BB90" s="197"/>
      <c r="BC90" s="197"/>
      <c r="BD90" s="198"/>
    </row>
    <row r="91" spans="1:91" s="12" customFormat="1" ht="11" customHeight="1">
      <c r="B91" s="48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13"/>
      <c r="AS91" s="199"/>
      <c r="AT91" s="200"/>
      <c r="AU91" s="201"/>
      <c r="AV91" s="201"/>
      <c r="AW91" s="201"/>
      <c r="AX91" s="201"/>
      <c r="AY91" s="201"/>
      <c r="AZ91" s="201"/>
      <c r="BA91" s="201"/>
      <c r="BB91" s="201"/>
      <c r="BC91" s="201"/>
      <c r="BD91" s="202"/>
    </row>
    <row r="92" spans="1:91" s="12" customFormat="1" ht="29.25" customHeight="1">
      <c r="B92" s="48"/>
      <c r="C92" s="203" t="s">
        <v>57</v>
      </c>
      <c r="D92" s="204"/>
      <c r="E92" s="204"/>
      <c r="F92" s="204"/>
      <c r="G92" s="204"/>
      <c r="H92" s="169"/>
      <c r="I92" s="205" t="s">
        <v>58</v>
      </c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4"/>
      <c r="AF92" s="204"/>
      <c r="AG92" s="206" t="s">
        <v>179</v>
      </c>
      <c r="AH92" s="204"/>
      <c r="AI92" s="204"/>
      <c r="AJ92" s="204"/>
      <c r="AK92" s="204"/>
      <c r="AL92" s="204"/>
      <c r="AM92" s="204"/>
      <c r="AN92" s="205" t="s">
        <v>180</v>
      </c>
      <c r="AO92" s="204"/>
      <c r="AP92" s="207"/>
      <c r="AQ92" s="208" t="s">
        <v>56</v>
      </c>
      <c r="AR92" s="13"/>
      <c r="AS92" s="91" t="s">
        <v>181</v>
      </c>
      <c r="AT92" s="92" t="s">
        <v>182</v>
      </c>
      <c r="AU92" s="92" t="s">
        <v>183</v>
      </c>
      <c r="AV92" s="92" t="s">
        <v>184</v>
      </c>
      <c r="AW92" s="92" t="s">
        <v>185</v>
      </c>
      <c r="AX92" s="92" t="s">
        <v>186</v>
      </c>
      <c r="AY92" s="92" t="s">
        <v>187</v>
      </c>
      <c r="AZ92" s="92" t="s">
        <v>188</v>
      </c>
      <c r="BA92" s="92" t="s">
        <v>189</v>
      </c>
      <c r="BB92" s="92" t="s">
        <v>190</v>
      </c>
      <c r="BC92" s="92" t="s">
        <v>191</v>
      </c>
      <c r="BD92" s="93" t="s">
        <v>192</v>
      </c>
    </row>
    <row r="93" spans="1:91" s="12" customFormat="1" ht="11" customHeight="1">
      <c r="B93" s="48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13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209"/>
    </row>
    <row r="94" spans="1:91" s="210" customFormat="1" ht="32.5" customHeight="1">
      <c r="B94" s="211"/>
      <c r="C94" s="62" t="s">
        <v>193</v>
      </c>
      <c r="D94" s="212"/>
      <c r="E94" s="212"/>
      <c r="F94" s="212"/>
      <c r="G94" s="212"/>
      <c r="H94" s="212"/>
      <c r="I94" s="212"/>
      <c r="J94" s="212"/>
      <c r="K94" s="212"/>
      <c r="L94" s="212"/>
      <c r="M94" s="212"/>
      <c r="N94" s="212"/>
      <c r="O94" s="212"/>
      <c r="P94" s="212"/>
      <c r="Q94" s="212"/>
      <c r="R94" s="212"/>
      <c r="S94" s="212"/>
      <c r="T94" s="212"/>
      <c r="U94" s="212"/>
      <c r="V94" s="212"/>
      <c r="W94" s="212"/>
      <c r="X94" s="212"/>
      <c r="Y94" s="212"/>
      <c r="Z94" s="212"/>
      <c r="AA94" s="212"/>
      <c r="AB94" s="212"/>
      <c r="AC94" s="212"/>
      <c r="AD94" s="212"/>
      <c r="AE94" s="212"/>
      <c r="AF94" s="212"/>
      <c r="AG94" s="213">
        <v>0</v>
      </c>
      <c r="AH94" s="213"/>
      <c r="AI94" s="213"/>
      <c r="AJ94" s="213"/>
      <c r="AK94" s="213"/>
      <c r="AL94" s="213"/>
      <c r="AM94" s="213"/>
      <c r="AN94" s="214">
        <v>0</v>
      </c>
      <c r="AO94" s="214"/>
      <c r="AP94" s="214"/>
      <c r="AQ94" s="215" t="s">
        <v>9</v>
      </c>
      <c r="AR94" s="216"/>
      <c r="AS94" s="217">
        <f>ROUND(AS95,2)</f>
        <v>0</v>
      </c>
      <c r="AT94" s="218">
        <f>ROUND(SUM(AV94:AW94),2)</f>
        <v>191.02</v>
      </c>
      <c r="AU94" s="219">
        <f>ROUND(AU95,5)</f>
        <v>25.321000000000002</v>
      </c>
      <c r="AV94" s="218">
        <f>ROUND(AZ94*L32,2)</f>
        <v>0</v>
      </c>
      <c r="AW94" s="218">
        <f>ROUND(BA94*L33,2)</f>
        <v>191.02</v>
      </c>
      <c r="AX94" s="218">
        <f>ROUND(BB94*L32,2)</f>
        <v>0</v>
      </c>
      <c r="AY94" s="218">
        <f>ROUND(BC94*L33,2)</f>
        <v>0</v>
      </c>
      <c r="AZ94" s="218">
        <f>ROUND(AZ95,2)</f>
        <v>0</v>
      </c>
      <c r="BA94" s="218">
        <f>ROUND(BA95,2)</f>
        <v>955.09</v>
      </c>
      <c r="BB94" s="218">
        <f>ROUND(BB95,2)</f>
        <v>0</v>
      </c>
      <c r="BC94" s="218">
        <f>ROUND(BC95,2)</f>
        <v>0</v>
      </c>
      <c r="BD94" s="220">
        <f>ROUND(BD95,2)</f>
        <v>0</v>
      </c>
      <c r="BS94" s="221" t="s">
        <v>69</v>
      </c>
      <c r="BT94" s="221" t="s">
        <v>1</v>
      </c>
      <c r="BU94" s="222" t="s">
        <v>194</v>
      </c>
      <c r="BV94" s="221" t="s">
        <v>195</v>
      </c>
      <c r="BW94" s="221" t="s">
        <v>165</v>
      </c>
      <c r="BX94" s="221" t="s">
        <v>196</v>
      </c>
      <c r="CL94" s="221" t="s">
        <v>9</v>
      </c>
    </row>
    <row r="95" spans="1:91" s="236" customFormat="1" ht="16.5" customHeight="1">
      <c r="A95" s="223" t="s">
        <v>197</v>
      </c>
      <c r="B95" s="224"/>
      <c r="C95" s="225"/>
      <c r="D95" s="226" t="s">
        <v>170</v>
      </c>
      <c r="E95" s="226"/>
      <c r="F95" s="226"/>
      <c r="G95" s="226"/>
      <c r="H95" s="226"/>
      <c r="I95" s="227"/>
      <c r="J95" s="226" t="s">
        <v>198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8">
        <v>0</v>
      </c>
      <c r="AH95" s="229"/>
      <c r="AI95" s="229"/>
      <c r="AJ95" s="229"/>
      <c r="AK95" s="229"/>
      <c r="AL95" s="229"/>
      <c r="AM95" s="229"/>
      <c r="AN95" s="228">
        <v>0</v>
      </c>
      <c r="AO95" s="229"/>
      <c r="AP95" s="229"/>
      <c r="AQ95" s="230" t="s">
        <v>199</v>
      </c>
      <c r="AR95" s="231"/>
      <c r="AS95" s="232">
        <v>0</v>
      </c>
      <c r="AT95" s="233">
        <f>ROUND(SUM(AV95:AW95),2)</f>
        <v>191.02</v>
      </c>
      <c r="AU95" s="234">
        <f>'[1]2649 - Bleskozvod'!P123</f>
        <v>25.321000000000002</v>
      </c>
      <c r="AV95" s="233">
        <f>'[1]2649 - Bleskozvod'!J35</f>
        <v>0</v>
      </c>
      <c r="AW95" s="233">
        <f>'[1]2649 - Bleskozvod'!J36</f>
        <v>191.02</v>
      </c>
      <c r="AX95" s="233">
        <f>'[1]2649 - Bleskozvod'!J37</f>
        <v>0</v>
      </c>
      <c r="AY95" s="233">
        <f>'[1]2649 - Bleskozvod'!J38</f>
        <v>0</v>
      </c>
      <c r="AZ95" s="233">
        <f>'[1]2649 - Bleskozvod'!F35</f>
        <v>0</v>
      </c>
      <c r="BA95" s="233">
        <f>'[1]2649 - Bleskozvod'!F36</f>
        <v>955.09</v>
      </c>
      <c r="BB95" s="233">
        <f>'[1]2649 - Bleskozvod'!F37</f>
        <v>0</v>
      </c>
      <c r="BC95" s="233">
        <f>'[1]2649 - Bleskozvod'!F38</f>
        <v>0</v>
      </c>
      <c r="BD95" s="235">
        <f>'[1]2649 - Bleskozvod'!F39</f>
        <v>0</v>
      </c>
      <c r="BT95" s="237" t="s">
        <v>76</v>
      </c>
      <c r="BV95" s="237" t="s">
        <v>195</v>
      </c>
      <c r="BW95" s="237" t="s">
        <v>0</v>
      </c>
      <c r="BX95" s="237" t="s">
        <v>165</v>
      </c>
      <c r="CL95" s="237" t="s">
        <v>9</v>
      </c>
      <c r="CM95" s="237" t="s">
        <v>1</v>
      </c>
    </row>
    <row r="96" spans="1:91">
      <c r="B96" s="14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6"/>
    </row>
    <row r="97" spans="2:48" s="12" customFormat="1" ht="30" customHeight="1">
      <c r="B97" s="48"/>
      <c r="C97" s="62" t="s">
        <v>200</v>
      </c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214">
        <v>0</v>
      </c>
      <c r="AH97" s="214"/>
      <c r="AI97" s="214"/>
      <c r="AJ97" s="214"/>
      <c r="AK97" s="214"/>
      <c r="AL97" s="214"/>
      <c r="AM97" s="214"/>
      <c r="AN97" s="214">
        <v>0</v>
      </c>
      <c r="AO97" s="214"/>
      <c r="AP97" s="214"/>
      <c r="AQ97" s="238"/>
      <c r="AR97" s="13"/>
      <c r="AS97" s="91" t="s">
        <v>201</v>
      </c>
      <c r="AT97" s="92" t="s">
        <v>202</v>
      </c>
      <c r="AU97" s="92" t="s">
        <v>29</v>
      </c>
      <c r="AV97" s="93" t="s">
        <v>182</v>
      </c>
    </row>
    <row r="98" spans="2:48" s="12" customFormat="1" ht="11" customHeight="1">
      <c r="B98" s="48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13"/>
    </row>
    <row r="99" spans="2:48" s="12" customFormat="1" ht="30" customHeight="1">
      <c r="B99" s="48"/>
      <c r="C99" s="79" t="s">
        <v>53</v>
      </c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239">
        <f>ROUND(AG94 + AG97, 2)</f>
        <v>0</v>
      </c>
      <c r="AH99" s="239"/>
      <c r="AI99" s="239"/>
      <c r="AJ99" s="239"/>
      <c r="AK99" s="239"/>
      <c r="AL99" s="239"/>
      <c r="AM99" s="239"/>
      <c r="AN99" s="239">
        <f>ROUND(AN94 + AN97, 2)</f>
        <v>0</v>
      </c>
      <c r="AO99" s="239"/>
      <c r="AP99" s="239"/>
      <c r="AQ99" s="60"/>
      <c r="AR99" s="13"/>
    </row>
    <row r="100" spans="2:48" s="12" customFormat="1" ht="7" customHeight="1">
      <c r="B100" s="81"/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82"/>
      <c r="AL100" s="82"/>
      <c r="AM100" s="82"/>
      <c r="AN100" s="82"/>
      <c r="AO100" s="82"/>
      <c r="AP100" s="82"/>
      <c r="AQ100" s="82"/>
      <c r="AR100" s="13"/>
    </row>
  </sheetData>
  <mergeCells count="46">
    <mergeCell ref="AG99:AM99"/>
    <mergeCell ref="AN99:AP99"/>
    <mergeCell ref="D95:H95"/>
    <mergeCell ref="J95:AF95"/>
    <mergeCell ref="AG95:AM95"/>
    <mergeCell ref="AN95:AP95"/>
    <mergeCell ref="AG97:AM97"/>
    <mergeCell ref="AN97:AP97"/>
    <mergeCell ref="C92:G92"/>
    <mergeCell ref="I92:AF92"/>
    <mergeCell ref="AG92:AM92"/>
    <mergeCell ref="AN92:AP92"/>
    <mergeCell ref="AG94:AM94"/>
    <mergeCell ref="AN94:AP94"/>
    <mergeCell ref="X38:AB38"/>
    <mergeCell ref="AK38:AO38"/>
    <mergeCell ref="L85:AO85"/>
    <mergeCell ref="AM87:AN87"/>
    <mergeCell ref="AM89:AP89"/>
    <mergeCell ref="AS89:AT91"/>
    <mergeCell ref="AM90:AP90"/>
    <mergeCell ref="L35:P35"/>
    <mergeCell ref="W35:AE35"/>
    <mergeCell ref="AK35:AO35"/>
    <mergeCell ref="L36:P36"/>
    <mergeCell ref="W36:AE36"/>
    <mergeCell ref="AK36:AO36"/>
    <mergeCell ref="L33:P33"/>
    <mergeCell ref="W33:AE33"/>
    <mergeCell ref="AK33:AO33"/>
    <mergeCell ref="L34:P34"/>
    <mergeCell ref="W34:AE34"/>
    <mergeCell ref="AK34:AO34"/>
    <mergeCell ref="AK29:AO29"/>
    <mergeCell ref="L31:P31"/>
    <mergeCell ref="W31:AE31"/>
    <mergeCell ref="AK31:AO31"/>
    <mergeCell ref="L32:P32"/>
    <mergeCell ref="W32:AE32"/>
    <mergeCell ref="AK32:AO32"/>
    <mergeCell ref="AR2:BE2"/>
    <mergeCell ref="K5:AO5"/>
    <mergeCell ref="K6:AO6"/>
    <mergeCell ref="E23:AN23"/>
    <mergeCell ref="AK26:AO26"/>
    <mergeCell ref="AK27:AO27"/>
  </mergeCells>
  <hyperlinks>
    <hyperlink ref="A95" location="'2649 - Bleskozvod'!C2" display="/" xr:uid="{0108D7E4-822D-C146-A770-0DCD92F67630}"/>
  </hyperlinks>
  <pageMargins left="0.7" right="0.7" top="0.75" bottom="0.75" header="0.3" footer="0.3"/>
  <pageSetup paperSize="9" scale="65" orientation="portrait" horizontalDpi="0" verticalDpi="0"/>
  <colBreaks count="1" manualBreakCount="1">
    <brk id="56" max="9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8F0D7-0C53-8944-A7C0-CCB246565AAF}">
  <dimension ref="A1:BM147"/>
  <sheetViews>
    <sheetView topLeftCell="A124" zoomScaleNormal="100" workbookViewId="0">
      <selection activeCell="I150" sqref="I150"/>
    </sheetView>
  </sheetViews>
  <sheetFormatPr baseColWidth="10" defaultColWidth="5.83203125" defaultRowHeight="16"/>
  <cols>
    <col min="1" max="1" width="5.5" customWidth="1"/>
    <col min="2" max="2" width="1.1640625" customWidth="1"/>
    <col min="3" max="4" width="2.83203125" customWidth="1"/>
    <col min="5" max="5" width="11.5" customWidth="1"/>
    <col min="6" max="6" width="33.83203125" customWidth="1"/>
    <col min="7" max="7" width="4.6640625" customWidth="1"/>
    <col min="8" max="8" width="7.6640625" customWidth="1"/>
    <col min="9" max="10" width="13.5" customWidth="1"/>
    <col min="11" max="11" width="13.5" hidden="1" customWidth="1"/>
    <col min="13" max="13" width="7.1640625" hidden="1" customWidth="1"/>
    <col min="14" max="14" width="6.1640625" hidden="1" customWidth="1"/>
    <col min="15" max="20" width="9.5" hidden="1" customWidth="1"/>
    <col min="21" max="21" width="10.83203125" hidden="1" customWidth="1"/>
    <col min="22" max="22" width="8.1640625" customWidth="1"/>
    <col min="23" max="23" width="10.83203125" customWidth="1"/>
    <col min="24" max="24" width="8.1640625" customWidth="1"/>
    <col min="25" max="25" width="10" customWidth="1"/>
    <col min="26" max="26" width="7.33203125" customWidth="1"/>
    <col min="27" max="27" width="10" customWidth="1"/>
    <col min="28" max="28" width="10.83203125" customWidth="1"/>
    <col min="29" max="29" width="7.33203125" customWidth="1"/>
    <col min="30" max="30" width="10" customWidth="1"/>
    <col min="31" max="31" width="10.83203125" customWidth="1"/>
    <col min="44" max="65" width="6.1640625" hidden="1" customWidth="1"/>
  </cols>
  <sheetData>
    <row r="1" spans="1:46">
      <c r="A1" s="1"/>
    </row>
    <row r="2" spans="1:46" ht="37" customHeight="1">
      <c r="L2" s="2"/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0</v>
      </c>
    </row>
    <row r="3" spans="1:46" ht="7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1</v>
      </c>
    </row>
    <row r="4" spans="1:46" ht="25" customHeight="1">
      <c r="B4" s="6"/>
      <c r="D4" s="7" t="s">
        <v>2</v>
      </c>
      <c r="L4" s="6"/>
      <c r="M4" s="8" t="s">
        <v>3</v>
      </c>
      <c r="AT4" s="3" t="s">
        <v>4</v>
      </c>
    </row>
    <row r="5" spans="1:46" ht="7" customHeight="1">
      <c r="B5" s="6"/>
      <c r="L5" s="6"/>
    </row>
    <row r="6" spans="1:46" ht="12" customHeight="1">
      <c r="B6" s="6"/>
      <c r="D6" s="9" t="s">
        <v>5</v>
      </c>
      <c r="L6" s="6"/>
    </row>
    <row r="7" spans="1:46" ht="16.5" customHeight="1">
      <c r="B7" s="6"/>
      <c r="E7" s="10" t="str">
        <f>'[1]Rekapitulácia stavby'!K6</f>
        <v>Výrobná budova firmy DANAJ - zníženie energetickej náročnosti</v>
      </c>
      <c r="F7" s="11"/>
      <c r="G7" s="11"/>
      <c r="H7" s="11"/>
      <c r="L7" s="6"/>
    </row>
    <row r="8" spans="1:46" s="12" customFormat="1" ht="12" customHeight="1">
      <c r="B8" s="13"/>
      <c r="D8" s="9" t="s">
        <v>6</v>
      </c>
      <c r="L8" s="13"/>
    </row>
    <row r="9" spans="1:46" s="12" customFormat="1" ht="37" customHeight="1">
      <c r="B9" s="13"/>
      <c r="E9" s="14" t="s">
        <v>7</v>
      </c>
      <c r="F9" s="15"/>
      <c r="G9" s="15"/>
      <c r="H9" s="15"/>
      <c r="L9" s="13"/>
    </row>
    <row r="10" spans="1:46" s="12" customFormat="1">
      <c r="B10" s="13"/>
      <c r="L10" s="13"/>
    </row>
    <row r="11" spans="1:46" s="12" customFormat="1" ht="12" customHeight="1">
      <c r="B11" s="13"/>
      <c r="D11" s="9" t="s">
        <v>8</v>
      </c>
      <c r="F11" s="16" t="s">
        <v>9</v>
      </c>
      <c r="I11" s="9" t="s">
        <v>10</v>
      </c>
      <c r="J11" s="16" t="s">
        <v>9</v>
      </c>
      <c r="L11" s="13"/>
    </row>
    <row r="12" spans="1:46" s="12" customFormat="1" ht="12" customHeight="1">
      <c r="B12" s="13"/>
      <c r="D12" s="9" t="s">
        <v>11</v>
      </c>
      <c r="F12" s="16" t="s">
        <v>12</v>
      </c>
      <c r="I12" s="9" t="s">
        <v>13</v>
      </c>
      <c r="J12" s="17"/>
      <c r="L12" s="13"/>
    </row>
    <row r="13" spans="1:46" s="12" customFormat="1" ht="11" customHeight="1">
      <c r="B13" s="13"/>
      <c r="L13" s="13"/>
    </row>
    <row r="14" spans="1:46" s="12" customFormat="1" ht="12" customHeight="1">
      <c r="B14" s="13"/>
      <c r="D14" s="9" t="s">
        <v>14</v>
      </c>
      <c r="I14" s="9" t="s">
        <v>15</v>
      </c>
      <c r="J14" s="16" t="s">
        <v>9</v>
      </c>
      <c r="L14" s="13"/>
    </row>
    <row r="15" spans="1:46" s="12" customFormat="1" ht="18" customHeight="1">
      <c r="B15" s="13"/>
      <c r="E15" s="16" t="s">
        <v>16</v>
      </c>
      <c r="I15" s="9" t="s">
        <v>17</v>
      </c>
      <c r="J15" s="16" t="s">
        <v>9</v>
      </c>
      <c r="L15" s="13"/>
    </row>
    <row r="16" spans="1:46" s="12" customFormat="1" ht="7" customHeight="1">
      <c r="B16" s="13"/>
      <c r="L16" s="13"/>
    </row>
    <row r="17" spans="2:12" s="12" customFormat="1" ht="12" customHeight="1">
      <c r="B17" s="13"/>
      <c r="D17" s="9" t="s">
        <v>18</v>
      </c>
      <c r="I17" s="9" t="s">
        <v>15</v>
      </c>
      <c r="J17" s="16" t="str">
        <f>'[1]Rekapitulácia stavby'!AN13</f>
        <v/>
      </c>
      <c r="L17" s="13"/>
    </row>
    <row r="18" spans="2:12" s="12" customFormat="1" ht="18" customHeight="1">
      <c r="B18" s="13"/>
      <c r="E18" s="18" t="str">
        <f>'[1]Rekapitulácia stavby'!E14</f>
        <v xml:space="preserve"> </v>
      </c>
      <c r="F18" s="18"/>
      <c r="G18" s="18"/>
      <c r="H18" s="18"/>
      <c r="I18" s="9" t="s">
        <v>17</v>
      </c>
      <c r="J18" s="16" t="str">
        <f>'[1]Rekapitulácia stavby'!AN14</f>
        <v/>
      </c>
      <c r="L18" s="13"/>
    </row>
    <row r="19" spans="2:12" s="12" customFormat="1" ht="7" customHeight="1">
      <c r="B19" s="13"/>
      <c r="L19" s="13"/>
    </row>
    <row r="20" spans="2:12" s="12" customFormat="1" ht="12" customHeight="1">
      <c r="B20" s="13"/>
      <c r="D20" s="9" t="s">
        <v>19</v>
      </c>
      <c r="I20" s="9" t="s">
        <v>15</v>
      </c>
      <c r="J20" s="16" t="s">
        <v>9</v>
      </c>
      <c r="L20" s="13"/>
    </row>
    <row r="21" spans="2:12" s="12" customFormat="1" ht="18" customHeight="1">
      <c r="B21" s="13"/>
      <c r="E21" s="16" t="s">
        <v>20</v>
      </c>
      <c r="I21" s="9" t="s">
        <v>17</v>
      </c>
      <c r="J21" s="16" t="s">
        <v>9</v>
      </c>
      <c r="L21" s="13"/>
    </row>
    <row r="22" spans="2:12" s="12" customFormat="1" ht="7" customHeight="1">
      <c r="B22" s="13"/>
      <c r="L22" s="13"/>
    </row>
    <row r="23" spans="2:12" s="12" customFormat="1" ht="12" customHeight="1">
      <c r="B23" s="13"/>
      <c r="D23" s="9" t="s">
        <v>21</v>
      </c>
      <c r="I23" s="9" t="s">
        <v>15</v>
      </c>
      <c r="J23" s="16" t="s">
        <v>9</v>
      </c>
      <c r="L23" s="13"/>
    </row>
    <row r="24" spans="2:12" s="12" customFormat="1" ht="18" customHeight="1">
      <c r="B24" s="13"/>
      <c r="E24" s="16" t="s">
        <v>20</v>
      </c>
      <c r="I24" s="9" t="s">
        <v>17</v>
      </c>
      <c r="J24" s="16" t="s">
        <v>9</v>
      </c>
      <c r="L24" s="13"/>
    </row>
    <row r="25" spans="2:12" s="12" customFormat="1" ht="7" customHeight="1">
      <c r="B25" s="13"/>
      <c r="L25" s="13"/>
    </row>
    <row r="26" spans="2:12" s="12" customFormat="1" ht="12" customHeight="1">
      <c r="B26" s="13"/>
      <c r="D26" s="9" t="s">
        <v>22</v>
      </c>
      <c r="L26" s="13"/>
    </row>
    <row r="27" spans="2:12" s="20" customFormat="1" ht="16.5" customHeight="1">
      <c r="B27" s="19"/>
      <c r="E27" s="21" t="s">
        <v>9</v>
      </c>
      <c r="F27" s="21"/>
      <c r="G27" s="21"/>
      <c r="H27" s="21"/>
      <c r="L27" s="19"/>
    </row>
    <row r="28" spans="2:12" s="12" customFormat="1" ht="7" customHeight="1">
      <c r="B28" s="13"/>
      <c r="L28" s="13"/>
    </row>
    <row r="29" spans="2:12" s="12" customFormat="1" ht="7" customHeight="1">
      <c r="B29" s="13"/>
      <c r="D29" s="22"/>
      <c r="E29" s="22"/>
      <c r="F29" s="22"/>
      <c r="G29" s="22"/>
      <c r="H29" s="22"/>
      <c r="I29" s="22"/>
      <c r="J29" s="22"/>
      <c r="K29" s="22"/>
      <c r="L29" s="13"/>
    </row>
    <row r="30" spans="2:12" s="12" customFormat="1" ht="14.5" customHeight="1">
      <c r="B30" s="13"/>
      <c r="D30" s="16" t="s">
        <v>23</v>
      </c>
      <c r="J30" s="23">
        <f>J96</f>
        <v>0</v>
      </c>
      <c r="L30" s="13"/>
    </row>
    <row r="31" spans="2:12" s="12" customFormat="1" ht="14.5" customHeight="1">
      <c r="B31" s="13"/>
      <c r="D31" s="24" t="s">
        <v>24</v>
      </c>
      <c r="J31" s="23">
        <f>J102</f>
        <v>0</v>
      </c>
      <c r="L31" s="13"/>
    </row>
    <row r="32" spans="2:12" s="12" customFormat="1" ht="25.25" customHeight="1">
      <c r="B32" s="13"/>
      <c r="D32" s="25" t="s">
        <v>25</v>
      </c>
      <c r="J32" s="26">
        <f>ROUND(J30 + J31, 2)</f>
        <v>0</v>
      </c>
      <c r="L32" s="13"/>
    </row>
    <row r="33" spans="2:12" s="12" customFormat="1" ht="7" customHeight="1">
      <c r="B33" s="13"/>
      <c r="D33" s="22"/>
      <c r="E33" s="22"/>
      <c r="F33" s="22"/>
      <c r="G33" s="22"/>
      <c r="H33" s="22"/>
      <c r="I33" s="22"/>
      <c r="J33" s="22"/>
      <c r="K33" s="22"/>
      <c r="L33" s="13"/>
    </row>
    <row r="34" spans="2:12" s="12" customFormat="1" ht="14.5" customHeight="1">
      <c r="B34" s="13"/>
      <c r="F34" s="27" t="s">
        <v>26</v>
      </c>
      <c r="I34" s="27" t="s">
        <v>27</v>
      </c>
      <c r="J34" s="27" t="s">
        <v>28</v>
      </c>
      <c r="L34" s="13"/>
    </row>
    <row r="35" spans="2:12" s="12" customFormat="1" ht="14.5" customHeight="1">
      <c r="B35" s="13"/>
      <c r="D35" s="28" t="s">
        <v>29</v>
      </c>
      <c r="E35" s="9" t="s">
        <v>30</v>
      </c>
      <c r="F35" s="29">
        <f>ROUND((SUM(BE102:BE103) + SUM(BE123:BE146)),  2)</f>
        <v>0</v>
      </c>
      <c r="I35" s="30">
        <v>0.2</v>
      </c>
      <c r="J35" s="29">
        <f>ROUND(((SUM(BE102:BE103) + SUM(BE123:BE146))*I35),  2)</f>
        <v>0</v>
      </c>
      <c r="L35" s="13"/>
    </row>
    <row r="36" spans="2:12" s="12" customFormat="1" ht="14.5" customHeight="1">
      <c r="B36" s="13"/>
      <c r="E36" s="9" t="s">
        <v>31</v>
      </c>
      <c r="F36" s="29">
        <f>ROUND((SUM(BF102:BF103) + SUM(BF123:BF146)),  2)</f>
        <v>0</v>
      </c>
      <c r="I36" s="30">
        <v>0.2</v>
      </c>
      <c r="J36" s="29">
        <f>ROUND(((SUM(BF102:BF103) + SUM(BF123:BF146))*I36),  2)</f>
        <v>0</v>
      </c>
      <c r="L36" s="13"/>
    </row>
    <row r="37" spans="2:12" s="12" customFormat="1" ht="14.5" hidden="1" customHeight="1">
      <c r="B37" s="13"/>
      <c r="E37" s="9" t="s">
        <v>32</v>
      </c>
      <c r="F37" s="29">
        <f>ROUND((SUM(BG102:BG103) + SUM(BG123:BG146)),  2)</f>
        <v>0</v>
      </c>
      <c r="I37" s="30">
        <v>0.2</v>
      </c>
      <c r="J37" s="29">
        <f>0</f>
        <v>0</v>
      </c>
      <c r="L37" s="13"/>
    </row>
    <row r="38" spans="2:12" s="12" customFormat="1" ht="14.5" hidden="1" customHeight="1">
      <c r="B38" s="13"/>
      <c r="E38" s="9" t="s">
        <v>33</v>
      </c>
      <c r="F38" s="29">
        <f>ROUND((SUM(BH102:BH103) + SUM(BH123:BH146)),  2)</f>
        <v>0</v>
      </c>
      <c r="I38" s="30">
        <v>0.2</v>
      </c>
      <c r="J38" s="29">
        <f>0</f>
        <v>0</v>
      </c>
      <c r="L38" s="13"/>
    </row>
    <row r="39" spans="2:12" s="12" customFormat="1" ht="14.5" hidden="1" customHeight="1">
      <c r="B39" s="13"/>
      <c r="E39" s="9" t="s">
        <v>34</v>
      </c>
      <c r="F39" s="29">
        <f>ROUND((SUM(BI102:BI103) + SUM(BI123:BI146)),  2)</f>
        <v>0</v>
      </c>
      <c r="I39" s="30">
        <v>0</v>
      </c>
      <c r="J39" s="29">
        <f>0</f>
        <v>0</v>
      </c>
      <c r="L39" s="13"/>
    </row>
    <row r="40" spans="2:12" s="12" customFormat="1" ht="7" customHeight="1">
      <c r="B40" s="13"/>
      <c r="L40" s="13"/>
    </row>
    <row r="41" spans="2:12" s="12" customFormat="1" ht="25.25" customHeight="1">
      <c r="B41" s="13"/>
      <c r="C41" s="31"/>
      <c r="D41" s="32" t="s">
        <v>35</v>
      </c>
      <c r="E41" s="33"/>
      <c r="F41" s="33"/>
      <c r="G41" s="34" t="s">
        <v>36</v>
      </c>
      <c r="H41" s="35" t="s">
        <v>37</v>
      </c>
      <c r="I41" s="33"/>
      <c r="J41" s="36">
        <f>SUM(J32:J39)</f>
        <v>0</v>
      </c>
      <c r="K41" s="37"/>
      <c r="L41" s="13"/>
    </row>
    <row r="42" spans="2:12" s="12" customFormat="1" ht="14.5" customHeight="1">
      <c r="B42" s="13"/>
      <c r="L42" s="13"/>
    </row>
    <row r="43" spans="2:12" ht="14.5" customHeight="1">
      <c r="B43" s="6"/>
      <c r="L43" s="6"/>
    </row>
    <row r="44" spans="2:12" ht="14.5" customHeight="1">
      <c r="B44" s="6"/>
      <c r="L44" s="6"/>
    </row>
    <row r="45" spans="2:12" ht="14.5" customHeight="1">
      <c r="B45" s="6"/>
      <c r="L45" s="6"/>
    </row>
    <row r="46" spans="2:12" ht="14.5" customHeight="1">
      <c r="B46" s="6"/>
      <c r="L46" s="6"/>
    </row>
    <row r="47" spans="2:12" ht="14.5" customHeight="1">
      <c r="B47" s="6"/>
      <c r="L47" s="6"/>
    </row>
    <row r="48" spans="2:12" ht="14.5" customHeight="1">
      <c r="B48" s="6"/>
      <c r="L48" s="6"/>
    </row>
    <row r="49" spans="2:12" ht="14.5" customHeight="1">
      <c r="B49" s="6"/>
      <c r="L49" s="6"/>
    </row>
    <row r="50" spans="2:12" s="12" customFormat="1" ht="14.5" customHeight="1">
      <c r="B50" s="13"/>
      <c r="D50" s="38" t="s">
        <v>38</v>
      </c>
      <c r="E50" s="39"/>
      <c r="F50" s="39"/>
      <c r="G50" s="38" t="s">
        <v>39</v>
      </c>
      <c r="H50" s="39"/>
      <c r="I50" s="39"/>
      <c r="J50" s="39"/>
      <c r="K50" s="39"/>
      <c r="L50" s="13"/>
    </row>
    <row r="51" spans="2:12">
      <c r="B51" s="6"/>
      <c r="L51" s="6"/>
    </row>
    <row r="52" spans="2:12">
      <c r="B52" s="6"/>
      <c r="L52" s="6"/>
    </row>
    <row r="53" spans="2:12">
      <c r="B53" s="6"/>
      <c r="L53" s="6"/>
    </row>
    <row r="54" spans="2:12">
      <c r="B54" s="6"/>
      <c r="L54" s="6"/>
    </row>
    <row r="55" spans="2:12">
      <c r="B55" s="6"/>
      <c r="L55" s="6"/>
    </row>
    <row r="56" spans="2:12">
      <c r="B56" s="6"/>
      <c r="L56" s="6"/>
    </row>
    <row r="57" spans="2:12">
      <c r="B57" s="6"/>
      <c r="L57" s="6"/>
    </row>
    <row r="58" spans="2:12">
      <c r="B58" s="6"/>
      <c r="L58" s="6"/>
    </row>
    <row r="59" spans="2:12">
      <c r="B59" s="6"/>
      <c r="L59" s="6"/>
    </row>
    <row r="60" spans="2:12">
      <c r="B60" s="6"/>
      <c r="L60" s="6"/>
    </row>
    <row r="61" spans="2:12" s="12" customFormat="1">
      <c r="B61" s="13"/>
      <c r="D61" s="40" t="s">
        <v>40</v>
      </c>
      <c r="E61" s="41"/>
      <c r="F61" s="42" t="s">
        <v>41</v>
      </c>
      <c r="G61" s="40" t="s">
        <v>40</v>
      </c>
      <c r="H61" s="41"/>
      <c r="I61" s="41"/>
      <c r="J61" s="43" t="s">
        <v>41</v>
      </c>
      <c r="K61" s="41"/>
      <c r="L61" s="13"/>
    </row>
    <row r="62" spans="2:12">
      <c r="B62" s="6"/>
      <c r="L62" s="6"/>
    </row>
    <row r="63" spans="2:12">
      <c r="B63" s="6"/>
      <c r="L63" s="6"/>
    </row>
    <row r="64" spans="2:12">
      <c r="B64" s="6"/>
      <c r="L64" s="6"/>
    </row>
    <row r="65" spans="2:12" s="12" customFormat="1">
      <c r="B65" s="13"/>
      <c r="D65" s="38" t="s">
        <v>42</v>
      </c>
      <c r="E65" s="39"/>
      <c r="F65" s="39"/>
      <c r="G65" s="38" t="s">
        <v>43</v>
      </c>
      <c r="H65" s="39"/>
      <c r="I65" s="39"/>
      <c r="J65" s="39"/>
      <c r="K65" s="39"/>
      <c r="L65" s="13"/>
    </row>
    <row r="66" spans="2:12">
      <c r="B66" s="6"/>
      <c r="L66" s="6"/>
    </row>
    <row r="67" spans="2:12">
      <c r="B67" s="6"/>
      <c r="L67" s="6"/>
    </row>
    <row r="68" spans="2:12">
      <c r="B68" s="6"/>
      <c r="L68" s="6"/>
    </row>
    <row r="69" spans="2:12">
      <c r="B69" s="6"/>
      <c r="L69" s="6"/>
    </row>
    <row r="70" spans="2:12">
      <c r="B70" s="6"/>
      <c r="L70" s="6"/>
    </row>
    <row r="71" spans="2:12">
      <c r="B71" s="6"/>
      <c r="L71" s="6"/>
    </row>
    <row r="72" spans="2:12">
      <c r="B72" s="6"/>
      <c r="L72" s="6"/>
    </row>
    <row r="73" spans="2:12">
      <c r="B73" s="6"/>
      <c r="L73" s="6"/>
    </row>
    <row r="74" spans="2:12">
      <c r="B74" s="6"/>
      <c r="L74" s="6"/>
    </row>
    <row r="75" spans="2:12">
      <c r="B75" s="6"/>
      <c r="L75" s="6"/>
    </row>
    <row r="76" spans="2:12" s="12" customFormat="1">
      <c r="B76" s="13"/>
      <c r="D76" s="40" t="s">
        <v>40</v>
      </c>
      <c r="E76" s="41"/>
      <c r="F76" s="42" t="s">
        <v>41</v>
      </c>
      <c r="G76" s="40" t="s">
        <v>40</v>
      </c>
      <c r="H76" s="41"/>
      <c r="I76" s="41"/>
      <c r="J76" s="43" t="s">
        <v>41</v>
      </c>
      <c r="K76" s="41"/>
      <c r="L76" s="13"/>
    </row>
    <row r="77" spans="2:12" s="12" customFormat="1" ht="14.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13"/>
    </row>
    <row r="81" spans="2:47" s="12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13"/>
    </row>
    <row r="82" spans="2:47" s="12" customFormat="1" ht="25" customHeight="1">
      <c r="B82" s="48"/>
      <c r="C82" s="49" t="s">
        <v>44</v>
      </c>
      <c r="D82" s="50"/>
      <c r="E82" s="50"/>
      <c r="F82" s="50"/>
      <c r="G82" s="50"/>
      <c r="H82" s="50"/>
      <c r="I82" s="50"/>
      <c r="J82" s="50"/>
      <c r="K82" s="50"/>
      <c r="L82" s="13"/>
    </row>
    <row r="83" spans="2:47" s="12" customFormat="1" ht="7" customHeight="1">
      <c r="B83" s="48"/>
      <c r="C83" s="50"/>
      <c r="D83" s="50"/>
      <c r="E83" s="50"/>
      <c r="F83" s="50"/>
      <c r="G83" s="50"/>
      <c r="H83" s="50"/>
      <c r="I83" s="50"/>
      <c r="J83" s="50"/>
      <c r="K83" s="50"/>
      <c r="L83" s="13"/>
    </row>
    <row r="84" spans="2:47" s="12" customFormat="1" ht="12" customHeight="1">
      <c r="B84" s="48"/>
      <c r="C84" s="51" t="s">
        <v>5</v>
      </c>
      <c r="D84" s="50"/>
      <c r="E84" s="50"/>
      <c r="F84" s="50"/>
      <c r="G84" s="50"/>
      <c r="H84" s="50"/>
      <c r="I84" s="50"/>
      <c r="J84" s="50"/>
      <c r="K84" s="50"/>
      <c r="L84" s="13"/>
    </row>
    <row r="85" spans="2:47" s="12" customFormat="1" ht="16.5" customHeight="1">
      <c r="B85" s="48"/>
      <c r="C85" s="50"/>
      <c r="D85" s="50"/>
      <c r="E85" s="52" t="str">
        <f>E7</f>
        <v>Výrobná budova firmy DANAJ - zníženie energetickej náročnosti</v>
      </c>
      <c r="F85" s="53"/>
      <c r="G85" s="53"/>
      <c r="H85" s="53"/>
      <c r="I85" s="50"/>
      <c r="J85" s="50"/>
      <c r="K85" s="50"/>
      <c r="L85" s="13"/>
    </row>
    <row r="86" spans="2:47" s="12" customFormat="1" ht="12" customHeight="1">
      <c r="B86" s="48"/>
      <c r="C86" s="51" t="s">
        <v>6</v>
      </c>
      <c r="D86" s="50"/>
      <c r="E86" s="50"/>
      <c r="F86" s="50"/>
      <c r="G86" s="50"/>
      <c r="H86" s="50"/>
      <c r="I86" s="50"/>
      <c r="J86" s="50"/>
      <c r="K86" s="50"/>
      <c r="L86" s="13"/>
    </row>
    <row r="87" spans="2:47" s="12" customFormat="1" ht="16.5" customHeight="1">
      <c r="B87" s="48"/>
      <c r="C87" s="50"/>
      <c r="D87" s="50"/>
      <c r="E87" s="54" t="str">
        <f>E9</f>
        <v>2649 - Bleskozvod</v>
      </c>
      <c r="F87" s="55"/>
      <c r="G87" s="55"/>
      <c r="H87" s="55"/>
      <c r="I87" s="50"/>
      <c r="J87" s="50"/>
      <c r="K87" s="50"/>
      <c r="L87" s="13"/>
    </row>
    <row r="88" spans="2:47" s="12" customFormat="1" ht="7" customHeight="1">
      <c r="B88" s="48"/>
      <c r="C88" s="50"/>
      <c r="D88" s="50"/>
      <c r="E88" s="50"/>
      <c r="F88" s="50"/>
      <c r="G88" s="50"/>
      <c r="H88" s="50"/>
      <c r="I88" s="50"/>
      <c r="J88" s="50"/>
      <c r="K88" s="50"/>
      <c r="L88" s="13"/>
    </row>
    <row r="89" spans="2:47" s="12" customFormat="1" ht="12" customHeight="1">
      <c r="B89" s="48"/>
      <c r="C89" s="51" t="s">
        <v>11</v>
      </c>
      <c r="D89" s="50"/>
      <c r="E89" s="50"/>
      <c r="F89" s="56" t="str">
        <f>F12</f>
        <v>GôTOVANY</v>
      </c>
      <c r="G89" s="50"/>
      <c r="H89" s="50"/>
      <c r="I89" s="51" t="s">
        <v>13</v>
      </c>
      <c r="J89" s="57" t="str">
        <f>IF(J12="","",J12)</f>
        <v/>
      </c>
      <c r="K89" s="50"/>
      <c r="L89" s="13"/>
    </row>
    <row r="90" spans="2:47" s="12" customFormat="1" ht="7" customHeight="1">
      <c r="B90" s="48"/>
      <c r="C90" s="50"/>
      <c r="D90" s="50"/>
      <c r="E90" s="50"/>
      <c r="F90" s="50"/>
      <c r="G90" s="50"/>
      <c r="H90" s="50"/>
      <c r="I90" s="50"/>
      <c r="J90" s="50"/>
      <c r="K90" s="50"/>
      <c r="L90" s="13"/>
    </row>
    <row r="91" spans="2:47" s="12" customFormat="1" ht="15.25" customHeight="1">
      <c r="B91" s="48"/>
      <c r="C91" s="51" t="s">
        <v>14</v>
      </c>
      <c r="D91" s="50"/>
      <c r="E91" s="50"/>
      <c r="F91" s="56" t="str">
        <f>E15</f>
        <v>Igor Danaj, Dúbrava</v>
      </c>
      <c r="G91" s="50"/>
      <c r="H91" s="50"/>
      <c r="I91" s="51" t="s">
        <v>19</v>
      </c>
      <c r="J91" s="58" t="str">
        <f>E21</f>
        <v>Ing. Ján Božek</v>
      </c>
      <c r="K91" s="50"/>
      <c r="L91" s="13"/>
    </row>
    <row r="92" spans="2:47" s="12" customFormat="1" ht="15.25" customHeight="1">
      <c r="B92" s="48"/>
      <c r="C92" s="51" t="s">
        <v>18</v>
      </c>
      <c r="D92" s="50"/>
      <c r="E92" s="50"/>
      <c r="F92" s="56" t="str">
        <f>IF(E18="","",E18)</f>
        <v xml:space="preserve"> </v>
      </c>
      <c r="G92" s="50"/>
      <c r="H92" s="50"/>
      <c r="I92" s="51" t="s">
        <v>21</v>
      </c>
      <c r="J92" s="58"/>
      <c r="K92" s="50"/>
      <c r="L92" s="13"/>
    </row>
    <row r="93" spans="2:47" s="12" customFormat="1" ht="10.25" customHeight="1">
      <c r="B93" s="48"/>
      <c r="C93" s="50"/>
      <c r="D93" s="50"/>
      <c r="E93" s="50"/>
      <c r="F93" s="50"/>
      <c r="G93" s="50"/>
      <c r="H93" s="50"/>
      <c r="I93" s="50"/>
      <c r="J93" s="50"/>
      <c r="K93" s="50"/>
      <c r="L93" s="13"/>
    </row>
    <row r="94" spans="2:47" s="12" customFormat="1" ht="29.25" customHeight="1">
      <c r="B94" s="48"/>
      <c r="C94" s="59" t="s">
        <v>45</v>
      </c>
      <c r="D94" s="60"/>
      <c r="E94" s="60"/>
      <c r="F94" s="60"/>
      <c r="G94" s="60"/>
      <c r="H94" s="60"/>
      <c r="I94" s="60"/>
      <c r="J94" s="61" t="s">
        <v>46</v>
      </c>
      <c r="K94" s="60"/>
      <c r="L94" s="13"/>
    </row>
    <row r="95" spans="2:47" s="12" customFormat="1" ht="10.25" customHeight="1">
      <c r="B95" s="48"/>
      <c r="C95" s="50"/>
      <c r="D95" s="50"/>
      <c r="E95" s="50"/>
      <c r="F95" s="50"/>
      <c r="G95" s="50"/>
      <c r="H95" s="50"/>
      <c r="I95" s="50"/>
      <c r="J95" s="50"/>
      <c r="K95" s="50"/>
      <c r="L95" s="13"/>
    </row>
    <row r="96" spans="2:47" s="12" customFormat="1" ht="23" customHeight="1">
      <c r="B96" s="48"/>
      <c r="C96" s="62" t="s">
        <v>47</v>
      </c>
      <c r="D96" s="50"/>
      <c r="E96" s="50"/>
      <c r="F96" s="50"/>
      <c r="G96" s="50"/>
      <c r="H96" s="50"/>
      <c r="I96" s="50"/>
      <c r="J96" s="63">
        <f>J123</f>
        <v>0</v>
      </c>
      <c r="K96" s="50"/>
      <c r="L96" s="13"/>
      <c r="AU96" s="3" t="s">
        <v>48</v>
      </c>
    </row>
    <row r="97" spans="2:14" s="70" customFormat="1" ht="25" customHeight="1">
      <c r="B97" s="64"/>
      <c r="C97" s="65"/>
      <c r="D97" s="66" t="s">
        <v>49</v>
      </c>
      <c r="E97" s="67"/>
      <c r="F97" s="67"/>
      <c r="G97" s="67"/>
      <c r="H97" s="67"/>
      <c r="I97" s="67"/>
      <c r="J97" s="68">
        <f>J124</f>
        <v>0</v>
      </c>
      <c r="K97" s="65"/>
      <c r="L97" s="69"/>
    </row>
    <row r="98" spans="2:14" s="77" customFormat="1" ht="20" customHeight="1">
      <c r="B98" s="71"/>
      <c r="C98" s="72"/>
      <c r="D98" s="73" t="s">
        <v>50</v>
      </c>
      <c r="E98" s="74"/>
      <c r="F98" s="74"/>
      <c r="G98" s="74"/>
      <c r="H98" s="74"/>
      <c r="I98" s="74"/>
      <c r="J98" s="75">
        <f>J125</f>
        <v>0</v>
      </c>
      <c r="K98" s="72"/>
      <c r="L98" s="76"/>
    </row>
    <row r="99" spans="2:14" s="77" customFormat="1" ht="20" customHeight="1">
      <c r="B99" s="71"/>
      <c r="C99" s="72"/>
      <c r="D99" s="73" t="s">
        <v>51</v>
      </c>
      <c r="E99" s="74"/>
      <c r="F99" s="74"/>
      <c r="G99" s="74"/>
      <c r="H99" s="74"/>
      <c r="I99" s="74"/>
      <c r="J99" s="75">
        <f>J145</f>
        <v>0</v>
      </c>
      <c r="K99" s="72"/>
      <c r="L99" s="76"/>
    </row>
    <row r="100" spans="2:14" s="12" customFormat="1" ht="21.75" customHeight="1">
      <c r="B100" s="48"/>
      <c r="C100" s="50"/>
      <c r="D100" s="50"/>
      <c r="E100" s="50"/>
      <c r="F100" s="50"/>
      <c r="G100" s="50"/>
      <c r="H100" s="50"/>
      <c r="I100" s="50"/>
      <c r="J100" s="50"/>
      <c r="K100" s="50"/>
      <c r="L100" s="13"/>
    </row>
    <row r="101" spans="2:14" s="12" customFormat="1" ht="7" customHeight="1">
      <c r="B101" s="48"/>
      <c r="C101" s="50"/>
      <c r="D101" s="50"/>
      <c r="E101" s="50"/>
      <c r="F101" s="50"/>
      <c r="G101" s="50"/>
      <c r="H101" s="50"/>
      <c r="I101" s="50"/>
      <c r="J101" s="50"/>
      <c r="K101" s="50"/>
      <c r="L101" s="13"/>
    </row>
    <row r="102" spans="2:14" s="12" customFormat="1" ht="29.25" customHeight="1">
      <c r="B102" s="48"/>
      <c r="C102" s="62" t="s">
        <v>52</v>
      </c>
      <c r="D102" s="50"/>
      <c r="E102" s="50"/>
      <c r="F102" s="50"/>
      <c r="G102" s="50"/>
      <c r="H102" s="50"/>
      <c r="I102" s="50"/>
      <c r="J102" s="63">
        <v>0</v>
      </c>
      <c r="K102" s="50"/>
      <c r="L102" s="13"/>
      <c r="N102" s="78" t="s">
        <v>29</v>
      </c>
    </row>
    <row r="103" spans="2:14" s="12" customFormat="1" ht="18" customHeight="1">
      <c r="B103" s="48"/>
      <c r="C103" s="50"/>
      <c r="D103" s="50"/>
      <c r="E103" s="50"/>
      <c r="F103" s="50"/>
      <c r="G103" s="50"/>
      <c r="H103" s="50"/>
      <c r="I103" s="50"/>
      <c r="J103" s="50"/>
      <c r="K103" s="50"/>
      <c r="L103" s="13"/>
    </row>
    <row r="104" spans="2:14" s="12" customFormat="1" ht="29.25" customHeight="1">
      <c r="B104" s="48"/>
      <c r="C104" s="79" t="s">
        <v>53</v>
      </c>
      <c r="D104" s="60"/>
      <c r="E104" s="60"/>
      <c r="F104" s="60"/>
      <c r="G104" s="60"/>
      <c r="H104" s="60"/>
      <c r="I104" s="60"/>
      <c r="J104" s="80">
        <f>ROUND(J96+J102,2)</f>
        <v>0</v>
      </c>
      <c r="K104" s="60"/>
      <c r="L104" s="13"/>
    </row>
    <row r="105" spans="2:14" s="12" customFormat="1" ht="7" customHeight="1">
      <c r="B105" s="81"/>
      <c r="C105" s="82"/>
      <c r="D105" s="82"/>
      <c r="E105" s="82"/>
      <c r="F105" s="82"/>
      <c r="G105" s="82"/>
      <c r="H105" s="82"/>
      <c r="I105" s="82"/>
      <c r="J105" s="82"/>
      <c r="K105" s="82"/>
      <c r="L105" s="13"/>
    </row>
    <row r="109" spans="2:14" s="12" customFormat="1" ht="7" customHeight="1">
      <c r="B109" s="83"/>
      <c r="C109" s="84"/>
      <c r="D109" s="84"/>
      <c r="E109" s="84"/>
      <c r="F109" s="84"/>
      <c r="G109" s="84"/>
      <c r="H109" s="84"/>
      <c r="I109" s="84"/>
      <c r="J109" s="84"/>
      <c r="K109" s="84"/>
      <c r="L109" s="13"/>
    </row>
    <row r="110" spans="2:14" s="12" customFormat="1" ht="25" customHeight="1">
      <c r="B110" s="48"/>
      <c r="C110" s="49" t="s">
        <v>54</v>
      </c>
      <c r="D110" s="50"/>
      <c r="E110" s="50"/>
      <c r="F110" s="50"/>
      <c r="G110" s="50"/>
      <c r="H110" s="50"/>
      <c r="I110" s="50"/>
      <c r="J110" s="50"/>
      <c r="K110" s="50"/>
      <c r="L110" s="13"/>
    </row>
    <row r="111" spans="2:14" s="12" customFormat="1" ht="7" customHeight="1">
      <c r="B111" s="48"/>
      <c r="C111" s="50"/>
      <c r="D111" s="50"/>
      <c r="E111" s="50"/>
      <c r="F111" s="50"/>
      <c r="G111" s="50"/>
      <c r="H111" s="50"/>
      <c r="I111" s="50"/>
      <c r="J111" s="50"/>
      <c r="K111" s="50"/>
      <c r="L111" s="13"/>
    </row>
    <row r="112" spans="2:14" s="12" customFormat="1" ht="12" customHeight="1">
      <c r="B112" s="48"/>
      <c r="C112" s="51" t="s">
        <v>5</v>
      </c>
      <c r="D112" s="50"/>
      <c r="E112" s="50"/>
      <c r="F112" s="50"/>
      <c r="G112" s="50"/>
      <c r="H112" s="50"/>
      <c r="I112" s="50"/>
      <c r="J112" s="50"/>
      <c r="K112" s="50"/>
      <c r="L112" s="13"/>
    </row>
    <row r="113" spans="2:65" s="12" customFormat="1" ht="16.5" customHeight="1">
      <c r="B113" s="48"/>
      <c r="C113" s="50"/>
      <c r="D113" s="50"/>
      <c r="E113" s="52" t="str">
        <f>E7</f>
        <v>Výrobná budova firmy DANAJ - zníženie energetickej náročnosti</v>
      </c>
      <c r="F113" s="53"/>
      <c r="G113" s="53"/>
      <c r="H113" s="53"/>
      <c r="I113" s="50"/>
      <c r="J113" s="50"/>
      <c r="K113" s="50"/>
      <c r="L113" s="13"/>
    </row>
    <row r="114" spans="2:65" s="12" customFormat="1" ht="12" customHeight="1">
      <c r="B114" s="48"/>
      <c r="C114" s="51" t="s">
        <v>6</v>
      </c>
      <c r="D114" s="50"/>
      <c r="E114" s="50"/>
      <c r="F114" s="50"/>
      <c r="G114" s="50"/>
      <c r="H114" s="50"/>
      <c r="I114" s="50"/>
      <c r="J114" s="50"/>
      <c r="K114" s="50"/>
      <c r="L114" s="13"/>
    </row>
    <row r="115" spans="2:65" s="12" customFormat="1" ht="16.5" customHeight="1">
      <c r="B115" s="48"/>
      <c r="C115" s="50"/>
      <c r="D115" s="50"/>
      <c r="E115" s="54" t="str">
        <f>E9</f>
        <v>2649 - Bleskozvod</v>
      </c>
      <c r="F115" s="55"/>
      <c r="G115" s="55"/>
      <c r="H115" s="55"/>
      <c r="I115" s="50"/>
      <c r="J115" s="50"/>
      <c r="K115" s="50"/>
      <c r="L115" s="13"/>
    </row>
    <row r="116" spans="2:65" s="12" customFormat="1" ht="7" customHeight="1">
      <c r="B116" s="48"/>
      <c r="C116" s="50"/>
      <c r="D116" s="50"/>
      <c r="E116" s="50"/>
      <c r="F116" s="50"/>
      <c r="G116" s="50"/>
      <c r="H116" s="50"/>
      <c r="I116" s="50"/>
      <c r="J116" s="50"/>
      <c r="K116" s="50"/>
      <c r="L116" s="13"/>
    </row>
    <row r="117" spans="2:65" s="12" customFormat="1" ht="12" customHeight="1">
      <c r="B117" s="48"/>
      <c r="C117" s="51" t="s">
        <v>11</v>
      </c>
      <c r="D117" s="50"/>
      <c r="E117" s="50"/>
      <c r="F117" s="56" t="str">
        <f>F12</f>
        <v>GôTOVANY</v>
      </c>
      <c r="G117" s="50"/>
      <c r="H117" s="50"/>
      <c r="I117" s="51" t="s">
        <v>13</v>
      </c>
      <c r="J117" s="57" t="str">
        <f>IF(J12="","",J12)</f>
        <v/>
      </c>
      <c r="K117" s="50"/>
      <c r="L117" s="13"/>
    </row>
    <row r="118" spans="2:65" s="12" customFormat="1" ht="7" customHeight="1">
      <c r="B118" s="48"/>
      <c r="C118" s="50"/>
      <c r="D118" s="50"/>
      <c r="E118" s="50"/>
      <c r="F118" s="50"/>
      <c r="G118" s="50"/>
      <c r="H118" s="50"/>
      <c r="I118" s="50"/>
      <c r="J118" s="50"/>
      <c r="K118" s="50"/>
      <c r="L118" s="13"/>
    </row>
    <row r="119" spans="2:65" s="12" customFormat="1" ht="15.25" customHeight="1">
      <c r="B119" s="48"/>
      <c r="C119" s="51" t="s">
        <v>14</v>
      </c>
      <c r="D119" s="50"/>
      <c r="E119" s="50"/>
      <c r="F119" s="56" t="str">
        <f>E15</f>
        <v>Igor Danaj, Dúbrava</v>
      </c>
      <c r="G119" s="50"/>
      <c r="H119" s="50"/>
      <c r="I119" s="51" t="s">
        <v>19</v>
      </c>
      <c r="J119" s="58" t="str">
        <f>E21</f>
        <v>Ing. Ján Božek</v>
      </c>
      <c r="K119" s="50"/>
      <c r="L119" s="13"/>
    </row>
    <row r="120" spans="2:65" s="12" customFormat="1" ht="15.25" customHeight="1">
      <c r="B120" s="48"/>
      <c r="C120" s="51" t="s">
        <v>18</v>
      </c>
      <c r="D120" s="50"/>
      <c r="E120" s="50"/>
      <c r="F120" s="56" t="str">
        <f>IF(E18="","",E18)</f>
        <v xml:space="preserve"> </v>
      </c>
      <c r="G120" s="50"/>
      <c r="H120" s="50"/>
      <c r="I120" s="51" t="s">
        <v>21</v>
      </c>
      <c r="J120" s="58"/>
      <c r="K120" s="50"/>
      <c r="L120" s="13"/>
    </row>
    <row r="121" spans="2:65" s="12" customFormat="1" ht="10.25" customHeight="1">
      <c r="B121" s="48"/>
      <c r="C121" s="50"/>
      <c r="D121" s="50"/>
      <c r="E121" s="50"/>
      <c r="F121" s="50"/>
      <c r="G121" s="50"/>
      <c r="H121" s="50"/>
      <c r="I121" s="50"/>
      <c r="J121" s="50"/>
      <c r="K121" s="50"/>
      <c r="L121" s="13"/>
    </row>
    <row r="122" spans="2:65" s="94" customFormat="1" ht="29.25" customHeight="1">
      <c r="B122" s="85"/>
      <c r="C122" s="86" t="s">
        <v>55</v>
      </c>
      <c r="D122" s="87" t="s">
        <v>56</v>
      </c>
      <c r="E122" s="87" t="s">
        <v>57</v>
      </c>
      <c r="F122" s="87" t="s">
        <v>58</v>
      </c>
      <c r="G122" s="87" t="s">
        <v>59</v>
      </c>
      <c r="H122" s="87" t="s">
        <v>60</v>
      </c>
      <c r="I122" s="87" t="s">
        <v>61</v>
      </c>
      <c r="J122" s="88" t="s">
        <v>46</v>
      </c>
      <c r="K122" s="89" t="s">
        <v>62</v>
      </c>
      <c r="L122" s="90"/>
      <c r="M122" s="91" t="s">
        <v>9</v>
      </c>
      <c r="N122" s="92" t="s">
        <v>29</v>
      </c>
      <c r="O122" s="92" t="s">
        <v>63</v>
      </c>
      <c r="P122" s="92" t="s">
        <v>64</v>
      </c>
      <c r="Q122" s="92" t="s">
        <v>65</v>
      </c>
      <c r="R122" s="92" t="s">
        <v>66</v>
      </c>
      <c r="S122" s="92" t="s">
        <v>67</v>
      </c>
      <c r="T122" s="93" t="s">
        <v>68</v>
      </c>
    </row>
    <row r="123" spans="2:65" s="12" customFormat="1" ht="23" customHeight="1">
      <c r="B123" s="48"/>
      <c r="C123" s="62" t="s">
        <v>23</v>
      </c>
      <c r="D123" s="50"/>
      <c r="E123" s="50"/>
      <c r="F123" s="50"/>
      <c r="G123" s="50"/>
      <c r="H123" s="50"/>
      <c r="I123" s="50"/>
      <c r="J123" s="95">
        <f>BK123</f>
        <v>0</v>
      </c>
      <c r="K123" s="50"/>
      <c r="L123" s="13"/>
      <c r="M123" s="96"/>
      <c r="N123" s="97"/>
      <c r="O123" s="97"/>
      <c r="P123" s="98">
        <f>P124</f>
        <v>25.321000000000002</v>
      </c>
      <c r="Q123" s="97"/>
      <c r="R123" s="98">
        <f>R124</f>
        <v>5.9350000000000007E-2</v>
      </c>
      <c r="S123" s="97"/>
      <c r="T123" s="99">
        <f>T124</f>
        <v>0</v>
      </c>
      <c r="AT123" s="3" t="s">
        <v>69</v>
      </c>
      <c r="AU123" s="3" t="s">
        <v>48</v>
      </c>
      <c r="BK123" s="100">
        <f>BK124</f>
        <v>0</v>
      </c>
    </row>
    <row r="124" spans="2:65" s="111" customFormat="1" ht="26" customHeight="1">
      <c r="B124" s="101"/>
      <c r="C124" s="102"/>
      <c r="D124" s="103" t="s">
        <v>69</v>
      </c>
      <c r="E124" s="104" t="s">
        <v>70</v>
      </c>
      <c r="F124" s="104" t="s">
        <v>71</v>
      </c>
      <c r="G124" s="102"/>
      <c r="H124" s="102"/>
      <c r="I124" s="102"/>
      <c r="J124" s="105">
        <f>BK124</f>
        <v>0</v>
      </c>
      <c r="K124" s="102"/>
      <c r="L124" s="106"/>
      <c r="M124" s="107"/>
      <c r="N124" s="108"/>
      <c r="O124" s="108"/>
      <c r="P124" s="109">
        <f>P125+P145</f>
        <v>25.321000000000002</v>
      </c>
      <c r="Q124" s="108"/>
      <c r="R124" s="109">
        <f>R125+R145</f>
        <v>5.9350000000000007E-2</v>
      </c>
      <c r="S124" s="108"/>
      <c r="T124" s="110">
        <f>T125+T145</f>
        <v>0</v>
      </c>
      <c r="AR124" s="112" t="s">
        <v>72</v>
      </c>
      <c r="AT124" s="113" t="s">
        <v>69</v>
      </c>
      <c r="AU124" s="113" t="s">
        <v>1</v>
      </c>
      <c r="AY124" s="112" t="s">
        <v>73</v>
      </c>
      <c r="BK124" s="114">
        <f>BK125+BK145</f>
        <v>0</v>
      </c>
    </row>
    <row r="125" spans="2:65" s="111" customFormat="1" ht="23" customHeight="1">
      <c r="B125" s="101"/>
      <c r="C125" s="102"/>
      <c r="D125" s="103" t="s">
        <v>69</v>
      </c>
      <c r="E125" s="115" t="s">
        <v>74</v>
      </c>
      <c r="F125" s="115" t="s">
        <v>75</v>
      </c>
      <c r="G125" s="102"/>
      <c r="H125" s="102"/>
      <c r="I125" s="102"/>
      <c r="J125" s="116">
        <f>BK125</f>
        <v>0</v>
      </c>
      <c r="K125" s="102"/>
      <c r="L125" s="106"/>
      <c r="M125" s="107"/>
      <c r="N125" s="108"/>
      <c r="O125" s="108"/>
      <c r="P125" s="109">
        <f>SUM(P126:P144)</f>
        <v>22.521000000000001</v>
      </c>
      <c r="Q125" s="108"/>
      <c r="R125" s="109">
        <f>SUM(R126:R144)</f>
        <v>5.9350000000000007E-2</v>
      </c>
      <c r="S125" s="108"/>
      <c r="T125" s="110">
        <f>SUM(T126:T144)</f>
        <v>0</v>
      </c>
      <c r="AR125" s="112" t="s">
        <v>72</v>
      </c>
      <c r="AT125" s="113" t="s">
        <v>69</v>
      </c>
      <c r="AU125" s="113" t="s">
        <v>76</v>
      </c>
      <c r="AY125" s="112" t="s">
        <v>73</v>
      </c>
      <c r="BK125" s="114">
        <f>SUM(BK126:BK144)</f>
        <v>0</v>
      </c>
    </row>
    <row r="126" spans="2:65" s="12" customFormat="1" ht="24" customHeight="1">
      <c r="B126" s="48"/>
      <c r="C126" s="117" t="s">
        <v>76</v>
      </c>
      <c r="D126" s="117" t="s">
        <v>77</v>
      </c>
      <c r="E126" s="118" t="s">
        <v>78</v>
      </c>
      <c r="F126" s="119" t="s">
        <v>79</v>
      </c>
      <c r="G126" s="120" t="s">
        <v>80</v>
      </c>
      <c r="H126" s="121">
        <v>25</v>
      </c>
      <c r="I126" s="122"/>
      <c r="J126" s="122">
        <f t="shared" ref="J126:J144" si="0">ROUND(I126*H126,2)</f>
        <v>0</v>
      </c>
      <c r="K126" s="119" t="s">
        <v>81</v>
      </c>
      <c r="L126" s="13"/>
      <c r="M126" s="123" t="s">
        <v>9</v>
      </c>
      <c r="N126" s="124" t="s">
        <v>31</v>
      </c>
      <c r="O126" s="125">
        <v>0.15</v>
      </c>
      <c r="P126" s="125">
        <f t="shared" ref="P126:P144" si="1">O126*H126</f>
        <v>3.75</v>
      </c>
      <c r="Q126" s="125">
        <v>0</v>
      </c>
      <c r="R126" s="125">
        <f t="shared" ref="R126:R144" si="2">Q126*H126</f>
        <v>0</v>
      </c>
      <c r="S126" s="125">
        <v>0</v>
      </c>
      <c r="T126" s="126">
        <f t="shared" ref="T126:T144" si="3">S126*H126</f>
        <v>0</v>
      </c>
      <c r="AR126" s="127" t="s">
        <v>82</v>
      </c>
      <c r="AT126" s="127" t="s">
        <v>77</v>
      </c>
      <c r="AU126" s="127" t="s">
        <v>83</v>
      </c>
      <c r="AY126" s="3" t="s">
        <v>73</v>
      </c>
      <c r="BE126" s="128">
        <f t="shared" ref="BE126:BE144" si="4">IF(N126="základná",J126,0)</f>
        <v>0</v>
      </c>
      <c r="BF126" s="128">
        <f t="shared" ref="BF126:BF144" si="5">IF(N126="znížená",J126,0)</f>
        <v>0</v>
      </c>
      <c r="BG126" s="128">
        <f t="shared" ref="BG126:BG144" si="6">IF(N126="zákl. prenesená",J126,0)</f>
        <v>0</v>
      </c>
      <c r="BH126" s="128">
        <f t="shared" ref="BH126:BH144" si="7">IF(N126="zníž. prenesená",J126,0)</f>
        <v>0</v>
      </c>
      <c r="BI126" s="128">
        <f t="shared" ref="BI126:BI144" si="8">IF(N126="nulová",J126,0)</f>
        <v>0</v>
      </c>
      <c r="BJ126" s="3" t="s">
        <v>83</v>
      </c>
      <c r="BK126" s="128">
        <f t="shared" ref="BK126:BK144" si="9">ROUND(I126*H126,2)</f>
        <v>0</v>
      </c>
      <c r="BL126" s="3" t="s">
        <v>82</v>
      </c>
      <c r="BM126" s="127" t="s">
        <v>84</v>
      </c>
    </row>
    <row r="127" spans="2:65" s="12" customFormat="1" ht="16.5" customHeight="1">
      <c r="B127" s="48"/>
      <c r="C127" s="129" t="s">
        <v>83</v>
      </c>
      <c r="D127" s="129" t="s">
        <v>70</v>
      </c>
      <c r="E127" s="130" t="s">
        <v>85</v>
      </c>
      <c r="F127" s="131" t="s">
        <v>86</v>
      </c>
      <c r="G127" s="132" t="s">
        <v>87</v>
      </c>
      <c r="H127" s="133">
        <v>25</v>
      </c>
      <c r="I127" s="134"/>
      <c r="J127" s="134">
        <f t="shared" si="0"/>
        <v>0</v>
      </c>
      <c r="K127" s="131" t="s">
        <v>81</v>
      </c>
      <c r="L127" s="135"/>
      <c r="M127" s="136" t="s">
        <v>9</v>
      </c>
      <c r="N127" s="137" t="s">
        <v>31</v>
      </c>
      <c r="O127" s="125">
        <v>0</v>
      </c>
      <c r="P127" s="125">
        <f t="shared" si="1"/>
        <v>0</v>
      </c>
      <c r="Q127" s="125">
        <v>1E-3</v>
      </c>
      <c r="R127" s="125">
        <f t="shared" si="2"/>
        <v>2.5000000000000001E-2</v>
      </c>
      <c r="S127" s="125">
        <v>0</v>
      </c>
      <c r="T127" s="126">
        <f t="shared" si="3"/>
        <v>0</v>
      </c>
      <c r="AR127" s="127" t="s">
        <v>88</v>
      </c>
      <c r="AT127" s="127" t="s">
        <v>70</v>
      </c>
      <c r="AU127" s="127" t="s">
        <v>83</v>
      </c>
      <c r="AY127" s="3" t="s">
        <v>73</v>
      </c>
      <c r="BE127" s="128">
        <f t="shared" si="4"/>
        <v>0</v>
      </c>
      <c r="BF127" s="128">
        <f t="shared" si="5"/>
        <v>0</v>
      </c>
      <c r="BG127" s="128">
        <f t="shared" si="6"/>
        <v>0</v>
      </c>
      <c r="BH127" s="128">
        <f t="shared" si="7"/>
        <v>0</v>
      </c>
      <c r="BI127" s="128">
        <f t="shared" si="8"/>
        <v>0</v>
      </c>
      <c r="BJ127" s="3" t="s">
        <v>83</v>
      </c>
      <c r="BK127" s="128">
        <f t="shared" si="9"/>
        <v>0</v>
      </c>
      <c r="BL127" s="3" t="s">
        <v>88</v>
      </c>
      <c r="BM127" s="127" t="s">
        <v>89</v>
      </c>
    </row>
    <row r="128" spans="2:65" s="12" customFormat="1" ht="24" customHeight="1">
      <c r="B128" s="48"/>
      <c r="C128" s="117" t="s">
        <v>72</v>
      </c>
      <c r="D128" s="117" t="s">
        <v>77</v>
      </c>
      <c r="E128" s="118" t="s">
        <v>78</v>
      </c>
      <c r="F128" s="119" t="s">
        <v>79</v>
      </c>
      <c r="G128" s="120" t="s">
        <v>80</v>
      </c>
      <c r="H128" s="121">
        <v>13</v>
      </c>
      <c r="I128" s="122"/>
      <c r="J128" s="122">
        <f t="shared" si="0"/>
        <v>0</v>
      </c>
      <c r="K128" s="119" t="s">
        <v>81</v>
      </c>
      <c r="L128" s="13"/>
      <c r="M128" s="123" t="s">
        <v>9</v>
      </c>
      <c r="N128" s="124" t="s">
        <v>31</v>
      </c>
      <c r="O128" s="125">
        <v>0.15</v>
      </c>
      <c r="P128" s="125">
        <f t="shared" si="1"/>
        <v>1.95</v>
      </c>
      <c r="Q128" s="125">
        <v>0</v>
      </c>
      <c r="R128" s="125">
        <f t="shared" si="2"/>
        <v>0</v>
      </c>
      <c r="S128" s="125">
        <v>0</v>
      </c>
      <c r="T128" s="126">
        <f t="shared" si="3"/>
        <v>0</v>
      </c>
      <c r="AR128" s="127" t="s">
        <v>82</v>
      </c>
      <c r="AT128" s="127" t="s">
        <v>77</v>
      </c>
      <c r="AU128" s="127" t="s">
        <v>83</v>
      </c>
      <c r="AY128" s="3" t="s">
        <v>73</v>
      </c>
      <c r="BE128" s="128">
        <f t="shared" si="4"/>
        <v>0</v>
      </c>
      <c r="BF128" s="128">
        <f t="shared" si="5"/>
        <v>0</v>
      </c>
      <c r="BG128" s="128">
        <f t="shared" si="6"/>
        <v>0</v>
      </c>
      <c r="BH128" s="128">
        <f t="shared" si="7"/>
        <v>0</v>
      </c>
      <c r="BI128" s="128">
        <f t="shared" si="8"/>
        <v>0</v>
      </c>
      <c r="BJ128" s="3" t="s">
        <v>83</v>
      </c>
      <c r="BK128" s="128">
        <f t="shared" si="9"/>
        <v>0</v>
      </c>
      <c r="BL128" s="3" t="s">
        <v>82</v>
      </c>
      <c r="BM128" s="127" t="s">
        <v>90</v>
      </c>
    </row>
    <row r="129" spans="2:65" s="12" customFormat="1" ht="16.5" customHeight="1">
      <c r="B129" s="48"/>
      <c r="C129" s="129" t="s">
        <v>91</v>
      </c>
      <c r="D129" s="129" t="s">
        <v>70</v>
      </c>
      <c r="E129" s="130" t="s">
        <v>92</v>
      </c>
      <c r="F129" s="131" t="s">
        <v>93</v>
      </c>
      <c r="G129" s="132" t="s">
        <v>87</v>
      </c>
      <c r="H129" s="133">
        <v>13</v>
      </c>
      <c r="I129" s="134"/>
      <c r="J129" s="134">
        <f t="shared" si="0"/>
        <v>0</v>
      </c>
      <c r="K129" s="131" t="s">
        <v>81</v>
      </c>
      <c r="L129" s="135"/>
      <c r="M129" s="136" t="s">
        <v>9</v>
      </c>
      <c r="N129" s="137" t="s">
        <v>31</v>
      </c>
      <c r="O129" s="125">
        <v>0</v>
      </c>
      <c r="P129" s="125">
        <f t="shared" si="1"/>
        <v>0</v>
      </c>
      <c r="Q129" s="125">
        <v>1E-3</v>
      </c>
      <c r="R129" s="125">
        <f t="shared" si="2"/>
        <v>1.3000000000000001E-2</v>
      </c>
      <c r="S129" s="125">
        <v>0</v>
      </c>
      <c r="T129" s="126">
        <f t="shared" si="3"/>
        <v>0</v>
      </c>
      <c r="AR129" s="127" t="s">
        <v>88</v>
      </c>
      <c r="AT129" s="127" t="s">
        <v>70</v>
      </c>
      <c r="AU129" s="127" t="s">
        <v>83</v>
      </c>
      <c r="AY129" s="3" t="s">
        <v>73</v>
      </c>
      <c r="BE129" s="128">
        <f t="shared" si="4"/>
        <v>0</v>
      </c>
      <c r="BF129" s="128">
        <f t="shared" si="5"/>
        <v>0</v>
      </c>
      <c r="BG129" s="128">
        <f t="shared" si="6"/>
        <v>0</v>
      </c>
      <c r="BH129" s="128">
        <f t="shared" si="7"/>
        <v>0</v>
      </c>
      <c r="BI129" s="128">
        <f t="shared" si="8"/>
        <v>0</v>
      </c>
      <c r="BJ129" s="3" t="s">
        <v>83</v>
      </c>
      <c r="BK129" s="128">
        <f t="shared" si="9"/>
        <v>0</v>
      </c>
      <c r="BL129" s="3" t="s">
        <v>88</v>
      </c>
      <c r="BM129" s="127" t="s">
        <v>94</v>
      </c>
    </row>
    <row r="130" spans="2:65" s="12" customFormat="1" ht="24" customHeight="1">
      <c r="B130" s="48"/>
      <c r="C130" s="117" t="s">
        <v>95</v>
      </c>
      <c r="D130" s="117" t="s">
        <v>77</v>
      </c>
      <c r="E130" s="118" t="s">
        <v>96</v>
      </c>
      <c r="F130" s="119" t="s">
        <v>97</v>
      </c>
      <c r="G130" s="120" t="s">
        <v>98</v>
      </c>
      <c r="H130" s="121">
        <v>7</v>
      </c>
      <c r="I130" s="122"/>
      <c r="J130" s="122">
        <f t="shared" si="0"/>
        <v>0</v>
      </c>
      <c r="K130" s="119" t="s">
        <v>81</v>
      </c>
      <c r="L130" s="13"/>
      <c r="M130" s="123" t="s">
        <v>9</v>
      </c>
      <c r="N130" s="124" t="s">
        <v>31</v>
      </c>
      <c r="O130" s="125">
        <v>0.183</v>
      </c>
      <c r="P130" s="125">
        <f t="shared" si="1"/>
        <v>1.2809999999999999</v>
      </c>
      <c r="Q130" s="125">
        <v>0</v>
      </c>
      <c r="R130" s="125">
        <f t="shared" si="2"/>
        <v>0</v>
      </c>
      <c r="S130" s="125">
        <v>0</v>
      </c>
      <c r="T130" s="126">
        <f t="shared" si="3"/>
        <v>0</v>
      </c>
      <c r="AR130" s="127" t="s">
        <v>82</v>
      </c>
      <c r="AT130" s="127" t="s">
        <v>77</v>
      </c>
      <c r="AU130" s="127" t="s">
        <v>83</v>
      </c>
      <c r="AY130" s="3" t="s">
        <v>73</v>
      </c>
      <c r="BE130" s="128">
        <f t="shared" si="4"/>
        <v>0</v>
      </c>
      <c r="BF130" s="128">
        <f t="shared" si="5"/>
        <v>0</v>
      </c>
      <c r="BG130" s="128">
        <f t="shared" si="6"/>
        <v>0</v>
      </c>
      <c r="BH130" s="128">
        <f t="shared" si="7"/>
        <v>0</v>
      </c>
      <c r="BI130" s="128">
        <f t="shared" si="8"/>
        <v>0</v>
      </c>
      <c r="BJ130" s="3" t="s">
        <v>83</v>
      </c>
      <c r="BK130" s="128">
        <f t="shared" si="9"/>
        <v>0</v>
      </c>
      <c r="BL130" s="3" t="s">
        <v>82</v>
      </c>
      <c r="BM130" s="127" t="s">
        <v>99</v>
      </c>
    </row>
    <row r="131" spans="2:65" s="12" customFormat="1" ht="16.5" customHeight="1">
      <c r="B131" s="48"/>
      <c r="C131" s="129" t="s">
        <v>100</v>
      </c>
      <c r="D131" s="129" t="s">
        <v>70</v>
      </c>
      <c r="E131" s="130" t="s">
        <v>101</v>
      </c>
      <c r="F131" s="131" t="s">
        <v>102</v>
      </c>
      <c r="G131" s="132" t="s">
        <v>98</v>
      </c>
      <c r="H131" s="133">
        <v>7</v>
      </c>
      <c r="I131" s="134"/>
      <c r="J131" s="134">
        <f t="shared" si="0"/>
        <v>0</v>
      </c>
      <c r="K131" s="131" t="s">
        <v>81</v>
      </c>
      <c r="L131" s="135"/>
      <c r="M131" s="136" t="s">
        <v>9</v>
      </c>
      <c r="N131" s="137" t="s">
        <v>31</v>
      </c>
      <c r="O131" s="125">
        <v>0</v>
      </c>
      <c r="P131" s="125">
        <f t="shared" si="1"/>
        <v>0</v>
      </c>
      <c r="Q131" s="125">
        <v>3.0000000000000001E-5</v>
      </c>
      <c r="R131" s="125">
        <f t="shared" si="2"/>
        <v>2.1000000000000001E-4</v>
      </c>
      <c r="S131" s="125">
        <v>0</v>
      </c>
      <c r="T131" s="126">
        <f t="shared" si="3"/>
        <v>0</v>
      </c>
      <c r="AR131" s="127" t="s">
        <v>88</v>
      </c>
      <c r="AT131" s="127" t="s">
        <v>70</v>
      </c>
      <c r="AU131" s="127" t="s">
        <v>83</v>
      </c>
      <c r="AY131" s="3" t="s">
        <v>73</v>
      </c>
      <c r="BE131" s="128">
        <f t="shared" si="4"/>
        <v>0</v>
      </c>
      <c r="BF131" s="128">
        <f t="shared" si="5"/>
        <v>0</v>
      </c>
      <c r="BG131" s="128">
        <f t="shared" si="6"/>
        <v>0</v>
      </c>
      <c r="BH131" s="128">
        <f t="shared" si="7"/>
        <v>0</v>
      </c>
      <c r="BI131" s="128">
        <f t="shared" si="8"/>
        <v>0</v>
      </c>
      <c r="BJ131" s="3" t="s">
        <v>83</v>
      </c>
      <c r="BK131" s="128">
        <f t="shared" si="9"/>
        <v>0</v>
      </c>
      <c r="BL131" s="3" t="s">
        <v>88</v>
      </c>
      <c r="BM131" s="127" t="s">
        <v>103</v>
      </c>
    </row>
    <row r="132" spans="2:65" s="12" customFormat="1" ht="24" customHeight="1">
      <c r="B132" s="48"/>
      <c r="C132" s="117" t="s">
        <v>104</v>
      </c>
      <c r="D132" s="117" t="s">
        <v>77</v>
      </c>
      <c r="E132" s="118" t="s">
        <v>105</v>
      </c>
      <c r="F132" s="119" t="s">
        <v>106</v>
      </c>
      <c r="G132" s="120" t="s">
        <v>98</v>
      </c>
      <c r="H132" s="121">
        <v>21</v>
      </c>
      <c r="I132" s="122"/>
      <c r="J132" s="122">
        <f t="shared" si="0"/>
        <v>0</v>
      </c>
      <c r="K132" s="119" t="s">
        <v>81</v>
      </c>
      <c r="L132" s="13"/>
      <c r="M132" s="123" t="s">
        <v>9</v>
      </c>
      <c r="N132" s="124" t="s">
        <v>31</v>
      </c>
      <c r="O132" s="125">
        <v>0.1</v>
      </c>
      <c r="P132" s="125">
        <f t="shared" si="1"/>
        <v>2.1</v>
      </c>
      <c r="Q132" s="125">
        <v>0</v>
      </c>
      <c r="R132" s="125">
        <f t="shared" si="2"/>
        <v>0</v>
      </c>
      <c r="S132" s="125">
        <v>0</v>
      </c>
      <c r="T132" s="126">
        <f t="shared" si="3"/>
        <v>0</v>
      </c>
      <c r="AR132" s="127" t="s">
        <v>82</v>
      </c>
      <c r="AT132" s="127" t="s">
        <v>77</v>
      </c>
      <c r="AU132" s="127" t="s">
        <v>83</v>
      </c>
      <c r="AY132" s="3" t="s">
        <v>73</v>
      </c>
      <c r="BE132" s="128">
        <f t="shared" si="4"/>
        <v>0</v>
      </c>
      <c r="BF132" s="128">
        <f t="shared" si="5"/>
        <v>0</v>
      </c>
      <c r="BG132" s="128">
        <f t="shared" si="6"/>
        <v>0</v>
      </c>
      <c r="BH132" s="128">
        <f t="shared" si="7"/>
        <v>0</v>
      </c>
      <c r="BI132" s="128">
        <f t="shared" si="8"/>
        <v>0</v>
      </c>
      <c r="BJ132" s="3" t="s">
        <v>83</v>
      </c>
      <c r="BK132" s="128">
        <f t="shared" si="9"/>
        <v>0</v>
      </c>
      <c r="BL132" s="3" t="s">
        <v>82</v>
      </c>
      <c r="BM132" s="127" t="s">
        <v>107</v>
      </c>
    </row>
    <row r="133" spans="2:65" s="12" customFormat="1" ht="24" customHeight="1">
      <c r="B133" s="48"/>
      <c r="C133" s="129" t="s">
        <v>108</v>
      </c>
      <c r="D133" s="129" t="s">
        <v>70</v>
      </c>
      <c r="E133" s="130" t="s">
        <v>109</v>
      </c>
      <c r="F133" s="131" t="s">
        <v>110</v>
      </c>
      <c r="G133" s="132" t="s">
        <v>98</v>
      </c>
      <c r="H133" s="133">
        <v>21</v>
      </c>
      <c r="I133" s="134"/>
      <c r="J133" s="134">
        <f t="shared" si="0"/>
        <v>0</v>
      </c>
      <c r="K133" s="131" t="s">
        <v>81</v>
      </c>
      <c r="L133" s="135"/>
      <c r="M133" s="136" t="s">
        <v>9</v>
      </c>
      <c r="N133" s="137" t="s">
        <v>31</v>
      </c>
      <c r="O133" s="125">
        <v>0</v>
      </c>
      <c r="P133" s="125">
        <f t="shared" si="1"/>
        <v>0</v>
      </c>
      <c r="Q133" s="125">
        <v>1E-4</v>
      </c>
      <c r="R133" s="125">
        <f t="shared" si="2"/>
        <v>2.1000000000000003E-3</v>
      </c>
      <c r="S133" s="125">
        <v>0</v>
      </c>
      <c r="T133" s="126">
        <f t="shared" si="3"/>
        <v>0</v>
      </c>
      <c r="AR133" s="127" t="s">
        <v>88</v>
      </c>
      <c r="AT133" s="127" t="s">
        <v>70</v>
      </c>
      <c r="AU133" s="127" t="s">
        <v>83</v>
      </c>
      <c r="AY133" s="3" t="s">
        <v>73</v>
      </c>
      <c r="BE133" s="128">
        <f t="shared" si="4"/>
        <v>0</v>
      </c>
      <c r="BF133" s="128">
        <f t="shared" si="5"/>
        <v>0</v>
      </c>
      <c r="BG133" s="128">
        <f t="shared" si="6"/>
        <v>0</v>
      </c>
      <c r="BH133" s="128">
        <f t="shared" si="7"/>
        <v>0</v>
      </c>
      <c r="BI133" s="128">
        <f t="shared" si="8"/>
        <v>0</v>
      </c>
      <c r="BJ133" s="3" t="s">
        <v>83</v>
      </c>
      <c r="BK133" s="128">
        <f t="shared" si="9"/>
        <v>0</v>
      </c>
      <c r="BL133" s="3" t="s">
        <v>88</v>
      </c>
      <c r="BM133" s="127" t="s">
        <v>111</v>
      </c>
    </row>
    <row r="134" spans="2:65" s="12" customFormat="1" ht="16.5" customHeight="1">
      <c r="B134" s="48"/>
      <c r="C134" s="117" t="s">
        <v>112</v>
      </c>
      <c r="D134" s="117" t="s">
        <v>77</v>
      </c>
      <c r="E134" s="118" t="s">
        <v>113</v>
      </c>
      <c r="F134" s="119" t="s">
        <v>114</v>
      </c>
      <c r="G134" s="120" t="s">
        <v>98</v>
      </c>
      <c r="H134" s="121">
        <v>14</v>
      </c>
      <c r="I134" s="122"/>
      <c r="J134" s="122">
        <f t="shared" si="0"/>
        <v>0</v>
      </c>
      <c r="K134" s="119" t="s">
        <v>81</v>
      </c>
      <c r="L134" s="13"/>
      <c r="M134" s="123" t="s">
        <v>9</v>
      </c>
      <c r="N134" s="124" t="s">
        <v>31</v>
      </c>
      <c r="O134" s="125">
        <v>0.11700000000000001</v>
      </c>
      <c r="P134" s="125">
        <f t="shared" si="1"/>
        <v>1.6380000000000001</v>
      </c>
      <c r="Q134" s="125">
        <v>0</v>
      </c>
      <c r="R134" s="125">
        <f t="shared" si="2"/>
        <v>0</v>
      </c>
      <c r="S134" s="125">
        <v>0</v>
      </c>
      <c r="T134" s="126">
        <f t="shared" si="3"/>
        <v>0</v>
      </c>
      <c r="AR134" s="127" t="s">
        <v>82</v>
      </c>
      <c r="AT134" s="127" t="s">
        <v>77</v>
      </c>
      <c r="AU134" s="127" t="s">
        <v>83</v>
      </c>
      <c r="AY134" s="3" t="s">
        <v>73</v>
      </c>
      <c r="BE134" s="128">
        <f t="shared" si="4"/>
        <v>0</v>
      </c>
      <c r="BF134" s="128">
        <f t="shared" si="5"/>
        <v>0</v>
      </c>
      <c r="BG134" s="128">
        <f t="shared" si="6"/>
        <v>0</v>
      </c>
      <c r="BH134" s="128">
        <f t="shared" si="7"/>
        <v>0</v>
      </c>
      <c r="BI134" s="128">
        <f t="shared" si="8"/>
        <v>0</v>
      </c>
      <c r="BJ134" s="3" t="s">
        <v>83</v>
      </c>
      <c r="BK134" s="128">
        <f t="shared" si="9"/>
        <v>0</v>
      </c>
      <c r="BL134" s="3" t="s">
        <v>82</v>
      </c>
      <c r="BM134" s="127" t="s">
        <v>115</v>
      </c>
    </row>
    <row r="135" spans="2:65" s="12" customFormat="1" ht="24" customHeight="1">
      <c r="B135" s="48"/>
      <c r="C135" s="129" t="s">
        <v>116</v>
      </c>
      <c r="D135" s="129" t="s">
        <v>70</v>
      </c>
      <c r="E135" s="130" t="s">
        <v>117</v>
      </c>
      <c r="F135" s="131" t="s">
        <v>118</v>
      </c>
      <c r="G135" s="132" t="s">
        <v>98</v>
      </c>
      <c r="H135" s="133">
        <v>14</v>
      </c>
      <c r="I135" s="134"/>
      <c r="J135" s="134">
        <f t="shared" si="0"/>
        <v>0</v>
      </c>
      <c r="K135" s="131" t="s">
        <v>81</v>
      </c>
      <c r="L135" s="135"/>
      <c r="M135" s="136" t="s">
        <v>9</v>
      </c>
      <c r="N135" s="137" t="s">
        <v>31</v>
      </c>
      <c r="O135" s="125">
        <v>0</v>
      </c>
      <c r="P135" s="125">
        <f t="shared" si="1"/>
        <v>0</v>
      </c>
      <c r="Q135" s="125">
        <v>1.6000000000000001E-4</v>
      </c>
      <c r="R135" s="125">
        <f t="shared" si="2"/>
        <v>2.2400000000000002E-3</v>
      </c>
      <c r="S135" s="125">
        <v>0</v>
      </c>
      <c r="T135" s="126">
        <f t="shared" si="3"/>
        <v>0</v>
      </c>
      <c r="AR135" s="127" t="s">
        <v>88</v>
      </c>
      <c r="AT135" s="127" t="s">
        <v>70</v>
      </c>
      <c r="AU135" s="127" t="s">
        <v>83</v>
      </c>
      <c r="AY135" s="3" t="s">
        <v>73</v>
      </c>
      <c r="BE135" s="128">
        <f t="shared" si="4"/>
        <v>0</v>
      </c>
      <c r="BF135" s="128">
        <f t="shared" si="5"/>
        <v>0</v>
      </c>
      <c r="BG135" s="128">
        <f t="shared" si="6"/>
        <v>0</v>
      </c>
      <c r="BH135" s="128">
        <f t="shared" si="7"/>
        <v>0</v>
      </c>
      <c r="BI135" s="128">
        <f t="shared" si="8"/>
        <v>0</v>
      </c>
      <c r="BJ135" s="3" t="s">
        <v>83</v>
      </c>
      <c r="BK135" s="128">
        <f t="shared" si="9"/>
        <v>0</v>
      </c>
      <c r="BL135" s="3" t="s">
        <v>88</v>
      </c>
      <c r="BM135" s="127" t="s">
        <v>119</v>
      </c>
    </row>
    <row r="136" spans="2:65" s="12" customFormat="1" ht="24" customHeight="1">
      <c r="B136" s="48"/>
      <c r="C136" s="117" t="s">
        <v>120</v>
      </c>
      <c r="D136" s="117" t="s">
        <v>77</v>
      </c>
      <c r="E136" s="118" t="s">
        <v>121</v>
      </c>
      <c r="F136" s="119" t="s">
        <v>122</v>
      </c>
      <c r="G136" s="120" t="s">
        <v>98</v>
      </c>
      <c r="H136" s="121">
        <v>7</v>
      </c>
      <c r="I136" s="122"/>
      <c r="J136" s="122">
        <f t="shared" si="0"/>
        <v>0</v>
      </c>
      <c r="K136" s="119" t="s">
        <v>81</v>
      </c>
      <c r="L136" s="13"/>
      <c r="M136" s="123" t="s">
        <v>9</v>
      </c>
      <c r="N136" s="124" t="s">
        <v>31</v>
      </c>
      <c r="O136" s="125">
        <v>0.16700000000000001</v>
      </c>
      <c r="P136" s="125">
        <f t="shared" si="1"/>
        <v>1.169</v>
      </c>
      <c r="Q136" s="125">
        <v>0</v>
      </c>
      <c r="R136" s="125">
        <f t="shared" si="2"/>
        <v>0</v>
      </c>
      <c r="S136" s="125">
        <v>0</v>
      </c>
      <c r="T136" s="126">
        <f t="shared" si="3"/>
        <v>0</v>
      </c>
      <c r="AR136" s="127" t="s">
        <v>82</v>
      </c>
      <c r="AT136" s="127" t="s">
        <v>77</v>
      </c>
      <c r="AU136" s="127" t="s">
        <v>83</v>
      </c>
      <c r="AY136" s="3" t="s">
        <v>73</v>
      </c>
      <c r="BE136" s="128">
        <f t="shared" si="4"/>
        <v>0</v>
      </c>
      <c r="BF136" s="128">
        <f t="shared" si="5"/>
        <v>0</v>
      </c>
      <c r="BG136" s="128">
        <f t="shared" si="6"/>
        <v>0</v>
      </c>
      <c r="BH136" s="128">
        <f t="shared" si="7"/>
        <v>0</v>
      </c>
      <c r="BI136" s="128">
        <f t="shared" si="8"/>
        <v>0</v>
      </c>
      <c r="BJ136" s="3" t="s">
        <v>83</v>
      </c>
      <c r="BK136" s="128">
        <f t="shared" si="9"/>
        <v>0</v>
      </c>
      <c r="BL136" s="3" t="s">
        <v>82</v>
      </c>
      <c r="BM136" s="127" t="s">
        <v>123</v>
      </c>
    </row>
    <row r="137" spans="2:65" s="12" customFormat="1" ht="16.5" customHeight="1">
      <c r="B137" s="48"/>
      <c r="C137" s="129" t="s">
        <v>124</v>
      </c>
      <c r="D137" s="129" t="s">
        <v>70</v>
      </c>
      <c r="E137" s="130" t="s">
        <v>125</v>
      </c>
      <c r="F137" s="131" t="s">
        <v>126</v>
      </c>
      <c r="G137" s="132" t="s">
        <v>98</v>
      </c>
      <c r="H137" s="133">
        <v>7</v>
      </c>
      <c r="I137" s="134"/>
      <c r="J137" s="134">
        <f t="shared" si="0"/>
        <v>0</v>
      </c>
      <c r="K137" s="131" t="s">
        <v>81</v>
      </c>
      <c r="L137" s="135"/>
      <c r="M137" s="136" t="s">
        <v>9</v>
      </c>
      <c r="N137" s="137" t="s">
        <v>31</v>
      </c>
      <c r="O137" s="125">
        <v>0</v>
      </c>
      <c r="P137" s="125">
        <f t="shared" si="1"/>
        <v>0</v>
      </c>
      <c r="Q137" s="125">
        <v>2.9E-4</v>
      </c>
      <c r="R137" s="125">
        <f t="shared" si="2"/>
        <v>2.0300000000000001E-3</v>
      </c>
      <c r="S137" s="125">
        <v>0</v>
      </c>
      <c r="T137" s="126">
        <f t="shared" si="3"/>
        <v>0</v>
      </c>
      <c r="AR137" s="127" t="s">
        <v>88</v>
      </c>
      <c r="AT137" s="127" t="s">
        <v>70</v>
      </c>
      <c r="AU137" s="127" t="s">
        <v>83</v>
      </c>
      <c r="AY137" s="3" t="s">
        <v>73</v>
      </c>
      <c r="BE137" s="128">
        <f t="shared" si="4"/>
        <v>0</v>
      </c>
      <c r="BF137" s="128">
        <f t="shared" si="5"/>
        <v>0</v>
      </c>
      <c r="BG137" s="128">
        <f t="shared" si="6"/>
        <v>0</v>
      </c>
      <c r="BH137" s="128">
        <f t="shared" si="7"/>
        <v>0</v>
      </c>
      <c r="BI137" s="128">
        <f t="shared" si="8"/>
        <v>0</v>
      </c>
      <c r="BJ137" s="3" t="s">
        <v>83</v>
      </c>
      <c r="BK137" s="128">
        <f t="shared" si="9"/>
        <v>0</v>
      </c>
      <c r="BL137" s="3" t="s">
        <v>88</v>
      </c>
      <c r="BM137" s="127" t="s">
        <v>127</v>
      </c>
    </row>
    <row r="138" spans="2:65" s="12" customFormat="1" ht="16.5" customHeight="1">
      <c r="B138" s="48"/>
      <c r="C138" s="117" t="s">
        <v>128</v>
      </c>
      <c r="D138" s="117" t="s">
        <v>77</v>
      </c>
      <c r="E138" s="118" t="s">
        <v>129</v>
      </c>
      <c r="F138" s="119" t="s">
        <v>130</v>
      </c>
      <c r="G138" s="120" t="s">
        <v>98</v>
      </c>
      <c r="H138" s="121">
        <v>7</v>
      </c>
      <c r="I138" s="122"/>
      <c r="J138" s="122">
        <f t="shared" si="0"/>
        <v>0</v>
      </c>
      <c r="K138" s="119" t="s">
        <v>81</v>
      </c>
      <c r="L138" s="13"/>
      <c r="M138" s="123" t="s">
        <v>9</v>
      </c>
      <c r="N138" s="124" t="s">
        <v>31</v>
      </c>
      <c r="O138" s="125">
        <v>0.16700000000000001</v>
      </c>
      <c r="P138" s="125">
        <f t="shared" si="1"/>
        <v>1.169</v>
      </c>
      <c r="Q138" s="125">
        <v>0</v>
      </c>
      <c r="R138" s="125">
        <f t="shared" si="2"/>
        <v>0</v>
      </c>
      <c r="S138" s="125">
        <v>0</v>
      </c>
      <c r="T138" s="126">
        <f t="shared" si="3"/>
        <v>0</v>
      </c>
      <c r="AR138" s="127" t="s">
        <v>82</v>
      </c>
      <c r="AT138" s="127" t="s">
        <v>77</v>
      </c>
      <c r="AU138" s="127" t="s">
        <v>83</v>
      </c>
      <c r="AY138" s="3" t="s">
        <v>73</v>
      </c>
      <c r="BE138" s="128">
        <f t="shared" si="4"/>
        <v>0</v>
      </c>
      <c r="BF138" s="128">
        <f t="shared" si="5"/>
        <v>0</v>
      </c>
      <c r="BG138" s="128">
        <f t="shared" si="6"/>
        <v>0</v>
      </c>
      <c r="BH138" s="128">
        <f t="shared" si="7"/>
        <v>0</v>
      </c>
      <c r="BI138" s="128">
        <f t="shared" si="8"/>
        <v>0</v>
      </c>
      <c r="BJ138" s="3" t="s">
        <v>83</v>
      </c>
      <c r="BK138" s="128">
        <f t="shared" si="9"/>
        <v>0</v>
      </c>
      <c r="BL138" s="3" t="s">
        <v>82</v>
      </c>
      <c r="BM138" s="127" t="s">
        <v>131</v>
      </c>
    </row>
    <row r="139" spans="2:65" s="12" customFormat="1" ht="16.5" customHeight="1">
      <c r="B139" s="48"/>
      <c r="C139" s="129" t="s">
        <v>132</v>
      </c>
      <c r="D139" s="129" t="s">
        <v>70</v>
      </c>
      <c r="E139" s="130" t="s">
        <v>133</v>
      </c>
      <c r="F139" s="131" t="s">
        <v>134</v>
      </c>
      <c r="G139" s="132" t="s">
        <v>98</v>
      </c>
      <c r="H139" s="133">
        <v>7</v>
      </c>
      <c r="I139" s="134"/>
      <c r="J139" s="134">
        <f t="shared" si="0"/>
        <v>0</v>
      </c>
      <c r="K139" s="131" t="s">
        <v>81</v>
      </c>
      <c r="L139" s="135"/>
      <c r="M139" s="136" t="s">
        <v>9</v>
      </c>
      <c r="N139" s="137" t="s">
        <v>31</v>
      </c>
      <c r="O139" s="125">
        <v>0</v>
      </c>
      <c r="P139" s="125">
        <f t="shared" si="1"/>
        <v>0</v>
      </c>
      <c r="Q139" s="125">
        <v>1.7000000000000001E-4</v>
      </c>
      <c r="R139" s="125">
        <f t="shared" si="2"/>
        <v>1.1900000000000001E-3</v>
      </c>
      <c r="S139" s="125">
        <v>0</v>
      </c>
      <c r="T139" s="126">
        <f t="shared" si="3"/>
        <v>0</v>
      </c>
      <c r="AR139" s="127" t="s">
        <v>88</v>
      </c>
      <c r="AT139" s="127" t="s">
        <v>70</v>
      </c>
      <c r="AU139" s="127" t="s">
        <v>83</v>
      </c>
      <c r="AY139" s="3" t="s">
        <v>73</v>
      </c>
      <c r="BE139" s="128">
        <f t="shared" si="4"/>
        <v>0</v>
      </c>
      <c r="BF139" s="128">
        <f t="shared" si="5"/>
        <v>0</v>
      </c>
      <c r="BG139" s="128">
        <f t="shared" si="6"/>
        <v>0</v>
      </c>
      <c r="BH139" s="128">
        <f t="shared" si="7"/>
        <v>0</v>
      </c>
      <c r="BI139" s="128">
        <f t="shared" si="8"/>
        <v>0</v>
      </c>
      <c r="BJ139" s="3" t="s">
        <v>83</v>
      </c>
      <c r="BK139" s="128">
        <f t="shared" si="9"/>
        <v>0</v>
      </c>
      <c r="BL139" s="3" t="s">
        <v>88</v>
      </c>
      <c r="BM139" s="127" t="s">
        <v>135</v>
      </c>
    </row>
    <row r="140" spans="2:65" s="12" customFormat="1" ht="16.5" customHeight="1">
      <c r="B140" s="48"/>
      <c r="C140" s="117" t="s">
        <v>136</v>
      </c>
      <c r="D140" s="117" t="s">
        <v>77</v>
      </c>
      <c r="E140" s="118" t="s">
        <v>137</v>
      </c>
      <c r="F140" s="119" t="s">
        <v>138</v>
      </c>
      <c r="G140" s="120" t="s">
        <v>98</v>
      </c>
      <c r="H140" s="121">
        <v>7</v>
      </c>
      <c r="I140" s="122"/>
      <c r="J140" s="122">
        <f t="shared" si="0"/>
        <v>0</v>
      </c>
      <c r="K140" s="119" t="s">
        <v>81</v>
      </c>
      <c r="L140" s="13"/>
      <c r="M140" s="123" t="s">
        <v>9</v>
      </c>
      <c r="N140" s="124" t="s">
        <v>31</v>
      </c>
      <c r="O140" s="125">
        <v>0.71</v>
      </c>
      <c r="P140" s="125">
        <f t="shared" si="1"/>
        <v>4.97</v>
      </c>
      <c r="Q140" s="125">
        <v>0</v>
      </c>
      <c r="R140" s="125">
        <f t="shared" si="2"/>
        <v>0</v>
      </c>
      <c r="S140" s="125">
        <v>0</v>
      </c>
      <c r="T140" s="126">
        <f t="shared" si="3"/>
        <v>0</v>
      </c>
      <c r="AR140" s="127" t="s">
        <v>82</v>
      </c>
      <c r="AT140" s="127" t="s">
        <v>77</v>
      </c>
      <c r="AU140" s="127" t="s">
        <v>83</v>
      </c>
      <c r="AY140" s="3" t="s">
        <v>73</v>
      </c>
      <c r="BE140" s="128">
        <f t="shared" si="4"/>
        <v>0</v>
      </c>
      <c r="BF140" s="128">
        <f t="shared" si="5"/>
        <v>0</v>
      </c>
      <c r="BG140" s="128">
        <f t="shared" si="6"/>
        <v>0</v>
      </c>
      <c r="BH140" s="128">
        <f t="shared" si="7"/>
        <v>0</v>
      </c>
      <c r="BI140" s="128">
        <f t="shared" si="8"/>
        <v>0</v>
      </c>
      <c r="BJ140" s="3" t="s">
        <v>83</v>
      </c>
      <c r="BK140" s="128">
        <f t="shared" si="9"/>
        <v>0</v>
      </c>
      <c r="BL140" s="3" t="s">
        <v>82</v>
      </c>
      <c r="BM140" s="127" t="s">
        <v>139</v>
      </c>
    </row>
    <row r="141" spans="2:65" s="12" customFormat="1" ht="16.5" customHeight="1">
      <c r="B141" s="48"/>
      <c r="C141" s="129" t="s">
        <v>140</v>
      </c>
      <c r="D141" s="129" t="s">
        <v>70</v>
      </c>
      <c r="E141" s="130" t="s">
        <v>141</v>
      </c>
      <c r="F141" s="131" t="s">
        <v>142</v>
      </c>
      <c r="G141" s="132" t="s">
        <v>98</v>
      </c>
      <c r="H141" s="133">
        <v>7</v>
      </c>
      <c r="I141" s="134"/>
      <c r="J141" s="134">
        <f t="shared" si="0"/>
        <v>0</v>
      </c>
      <c r="K141" s="131" t="s">
        <v>81</v>
      </c>
      <c r="L141" s="135"/>
      <c r="M141" s="136" t="s">
        <v>9</v>
      </c>
      <c r="N141" s="137" t="s">
        <v>31</v>
      </c>
      <c r="O141" s="125">
        <v>0</v>
      </c>
      <c r="P141" s="125">
        <f t="shared" si="1"/>
        <v>0</v>
      </c>
      <c r="Q141" s="125">
        <v>1.4599999999999999E-3</v>
      </c>
      <c r="R141" s="125">
        <f t="shared" si="2"/>
        <v>1.022E-2</v>
      </c>
      <c r="S141" s="125">
        <v>0</v>
      </c>
      <c r="T141" s="126">
        <f t="shared" si="3"/>
        <v>0</v>
      </c>
      <c r="AR141" s="127" t="s">
        <v>88</v>
      </c>
      <c r="AT141" s="127" t="s">
        <v>70</v>
      </c>
      <c r="AU141" s="127" t="s">
        <v>83</v>
      </c>
      <c r="AY141" s="3" t="s">
        <v>73</v>
      </c>
      <c r="BE141" s="128">
        <f t="shared" si="4"/>
        <v>0</v>
      </c>
      <c r="BF141" s="128">
        <f t="shared" si="5"/>
        <v>0</v>
      </c>
      <c r="BG141" s="128">
        <f t="shared" si="6"/>
        <v>0</v>
      </c>
      <c r="BH141" s="128">
        <f t="shared" si="7"/>
        <v>0</v>
      </c>
      <c r="BI141" s="128">
        <f t="shared" si="8"/>
        <v>0</v>
      </c>
      <c r="BJ141" s="3" t="s">
        <v>83</v>
      </c>
      <c r="BK141" s="128">
        <f t="shared" si="9"/>
        <v>0</v>
      </c>
      <c r="BL141" s="3" t="s">
        <v>88</v>
      </c>
      <c r="BM141" s="127" t="s">
        <v>143</v>
      </c>
    </row>
    <row r="142" spans="2:65" s="12" customFormat="1" ht="24" customHeight="1">
      <c r="B142" s="48"/>
      <c r="C142" s="117" t="s">
        <v>144</v>
      </c>
      <c r="D142" s="117" t="s">
        <v>77</v>
      </c>
      <c r="E142" s="118" t="s">
        <v>145</v>
      </c>
      <c r="F142" s="119" t="s">
        <v>146</v>
      </c>
      <c r="G142" s="120" t="s">
        <v>98</v>
      </c>
      <c r="H142" s="121">
        <v>14</v>
      </c>
      <c r="I142" s="122"/>
      <c r="J142" s="122">
        <f t="shared" si="0"/>
        <v>0</v>
      </c>
      <c r="K142" s="119" t="s">
        <v>81</v>
      </c>
      <c r="L142" s="13"/>
      <c r="M142" s="123" t="s">
        <v>9</v>
      </c>
      <c r="N142" s="124" t="s">
        <v>31</v>
      </c>
      <c r="O142" s="125">
        <v>0.32100000000000001</v>
      </c>
      <c r="P142" s="125">
        <f t="shared" si="1"/>
        <v>4.4939999999999998</v>
      </c>
      <c r="Q142" s="125">
        <v>0</v>
      </c>
      <c r="R142" s="125">
        <f t="shared" si="2"/>
        <v>0</v>
      </c>
      <c r="S142" s="125">
        <v>0</v>
      </c>
      <c r="T142" s="126">
        <f t="shared" si="3"/>
        <v>0</v>
      </c>
      <c r="AR142" s="127" t="s">
        <v>82</v>
      </c>
      <c r="AT142" s="127" t="s">
        <v>77</v>
      </c>
      <c r="AU142" s="127" t="s">
        <v>83</v>
      </c>
      <c r="AY142" s="3" t="s">
        <v>73</v>
      </c>
      <c r="BE142" s="128">
        <f t="shared" si="4"/>
        <v>0</v>
      </c>
      <c r="BF142" s="128">
        <f t="shared" si="5"/>
        <v>0</v>
      </c>
      <c r="BG142" s="128">
        <f t="shared" si="6"/>
        <v>0</v>
      </c>
      <c r="BH142" s="128">
        <f t="shared" si="7"/>
        <v>0</v>
      </c>
      <c r="BI142" s="128">
        <f t="shared" si="8"/>
        <v>0</v>
      </c>
      <c r="BJ142" s="3" t="s">
        <v>83</v>
      </c>
      <c r="BK142" s="128">
        <f t="shared" si="9"/>
        <v>0</v>
      </c>
      <c r="BL142" s="3" t="s">
        <v>82</v>
      </c>
      <c r="BM142" s="127" t="s">
        <v>147</v>
      </c>
    </row>
    <row r="143" spans="2:65" s="12" customFormat="1" ht="24" customHeight="1">
      <c r="B143" s="48"/>
      <c r="C143" s="129" t="s">
        <v>148</v>
      </c>
      <c r="D143" s="129" t="s">
        <v>70</v>
      </c>
      <c r="E143" s="130" t="s">
        <v>149</v>
      </c>
      <c r="F143" s="131" t="s">
        <v>150</v>
      </c>
      <c r="G143" s="132" t="s">
        <v>98</v>
      </c>
      <c r="H143" s="133">
        <v>14</v>
      </c>
      <c r="I143" s="134"/>
      <c r="J143" s="134">
        <f t="shared" si="0"/>
        <v>0</v>
      </c>
      <c r="K143" s="131" t="s">
        <v>81</v>
      </c>
      <c r="L143" s="135"/>
      <c r="M143" s="136" t="s">
        <v>9</v>
      </c>
      <c r="N143" s="137" t="s">
        <v>31</v>
      </c>
      <c r="O143" s="125">
        <v>0</v>
      </c>
      <c r="P143" s="125">
        <f t="shared" si="1"/>
        <v>0</v>
      </c>
      <c r="Q143" s="125">
        <v>2.4000000000000001E-4</v>
      </c>
      <c r="R143" s="125">
        <f t="shared" si="2"/>
        <v>3.3600000000000001E-3</v>
      </c>
      <c r="S143" s="125">
        <v>0</v>
      </c>
      <c r="T143" s="126">
        <f t="shared" si="3"/>
        <v>0</v>
      </c>
      <c r="AR143" s="127" t="s">
        <v>88</v>
      </c>
      <c r="AT143" s="127" t="s">
        <v>70</v>
      </c>
      <c r="AU143" s="127" t="s">
        <v>83</v>
      </c>
      <c r="AY143" s="3" t="s">
        <v>73</v>
      </c>
      <c r="BE143" s="128">
        <f t="shared" si="4"/>
        <v>0</v>
      </c>
      <c r="BF143" s="128">
        <f t="shared" si="5"/>
        <v>0</v>
      </c>
      <c r="BG143" s="128">
        <f t="shared" si="6"/>
        <v>0</v>
      </c>
      <c r="BH143" s="128">
        <f t="shared" si="7"/>
        <v>0</v>
      </c>
      <c r="BI143" s="128">
        <f t="shared" si="8"/>
        <v>0</v>
      </c>
      <c r="BJ143" s="3" t="s">
        <v>83</v>
      </c>
      <c r="BK143" s="128">
        <f t="shared" si="9"/>
        <v>0</v>
      </c>
      <c r="BL143" s="3" t="s">
        <v>88</v>
      </c>
      <c r="BM143" s="127" t="s">
        <v>151</v>
      </c>
    </row>
    <row r="144" spans="2:65" s="12" customFormat="1" ht="16.5" customHeight="1">
      <c r="B144" s="48"/>
      <c r="C144" s="117" t="s">
        <v>152</v>
      </c>
      <c r="D144" s="117" t="s">
        <v>77</v>
      </c>
      <c r="E144" s="118" t="s">
        <v>153</v>
      </c>
      <c r="F144" s="119" t="s">
        <v>154</v>
      </c>
      <c r="G144" s="120" t="s">
        <v>98</v>
      </c>
      <c r="H144" s="121">
        <v>1</v>
      </c>
      <c r="I144" s="122"/>
      <c r="J144" s="122">
        <f t="shared" si="0"/>
        <v>0</v>
      </c>
      <c r="K144" s="119" t="s">
        <v>9</v>
      </c>
      <c r="L144" s="13"/>
      <c r="M144" s="123" t="s">
        <v>9</v>
      </c>
      <c r="N144" s="124" t="s">
        <v>31</v>
      </c>
      <c r="O144" s="125">
        <v>0</v>
      </c>
      <c r="P144" s="125">
        <f t="shared" si="1"/>
        <v>0</v>
      </c>
      <c r="Q144" s="125">
        <v>0</v>
      </c>
      <c r="R144" s="125">
        <f t="shared" si="2"/>
        <v>0</v>
      </c>
      <c r="S144" s="125">
        <v>0</v>
      </c>
      <c r="T144" s="126">
        <f t="shared" si="3"/>
        <v>0</v>
      </c>
      <c r="AR144" s="127" t="s">
        <v>82</v>
      </c>
      <c r="AT144" s="127" t="s">
        <v>77</v>
      </c>
      <c r="AU144" s="127" t="s">
        <v>83</v>
      </c>
      <c r="AY144" s="3" t="s">
        <v>73</v>
      </c>
      <c r="BE144" s="128">
        <f t="shared" si="4"/>
        <v>0</v>
      </c>
      <c r="BF144" s="128">
        <f t="shared" si="5"/>
        <v>0</v>
      </c>
      <c r="BG144" s="128">
        <f t="shared" si="6"/>
        <v>0</v>
      </c>
      <c r="BH144" s="128">
        <f t="shared" si="7"/>
        <v>0</v>
      </c>
      <c r="BI144" s="128">
        <f t="shared" si="8"/>
        <v>0</v>
      </c>
      <c r="BJ144" s="3" t="s">
        <v>83</v>
      </c>
      <c r="BK144" s="128">
        <f t="shared" si="9"/>
        <v>0</v>
      </c>
      <c r="BL144" s="3" t="s">
        <v>82</v>
      </c>
      <c r="BM144" s="127" t="s">
        <v>155</v>
      </c>
    </row>
    <row r="145" spans="2:65" s="111" customFormat="1" ht="23" customHeight="1">
      <c r="B145" s="101"/>
      <c r="C145" s="102"/>
      <c r="D145" s="103" t="s">
        <v>69</v>
      </c>
      <c r="E145" s="115" t="s">
        <v>156</v>
      </c>
      <c r="F145" s="115" t="s">
        <v>157</v>
      </c>
      <c r="G145" s="102"/>
      <c r="H145" s="102"/>
      <c r="I145" s="102"/>
      <c r="J145" s="116">
        <f>BK145</f>
        <v>0</v>
      </c>
      <c r="K145" s="102"/>
      <c r="L145" s="106"/>
      <c r="M145" s="107"/>
      <c r="N145" s="108"/>
      <c r="O145" s="108"/>
      <c r="P145" s="109">
        <f>P146</f>
        <v>2.8</v>
      </c>
      <c r="Q145" s="108"/>
      <c r="R145" s="109">
        <f>R146</f>
        <v>0</v>
      </c>
      <c r="S145" s="108"/>
      <c r="T145" s="110">
        <f>T146</f>
        <v>0</v>
      </c>
      <c r="AR145" s="112" t="s">
        <v>72</v>
      </c>
      <c r="AT145" s="113" t="s">
        <v>69</v>
      </c>
      <c r="AU145" s="113" t="s">
        <v>76</v>
      </c>
      <c r="AY145" s="112" t="s">
        <v>73</v>
      </c>
      <c r="BK145" s="114">
        <f>BK146</f>
        <v>0</v>
      </c>
    </row>
    <row r="146" spans="2:65" s="12" customFormat="1" ht="24" customHeight="1">
      <c r="B146" s="48"/>
      <c r="C146" s="117" t="s">
        <v>158</v>
      </c>
      <c r="D146" s="117" t="s">
        <v>77</v>
      </c>
      <c r="E146" s="118" t="s">
        <v>159</v>
      </c>
      <c r="F146" s="119" t="s">
        <v>160</v>
      </c>
      <c r="G146" s="120" t="s">
        <v>98</v>
      </c>
      <c r="H146" s="121">
        <v>1</v>
      </c>
      <c r="I146" s="122"/>
      <c r="J146" s="122">
        <f>ROUND(I146*H146,2)</f>
        <v>0</v>
      </c>
      <c r="K146" s="119" t="s">
        <v>9</v>
      </c>
      <c r="L146" s="13"/>
      <c r="M146" s="138" t="s">
        <v>9</v>
      </c>
      <c r="N146" s="139" t="s">
        <v>31</v>
      </c>
      <c r="O146" s="140">
        <v>2.8</v>
      </c>
      <c r="P146" s="140">
        <f>O146*H146</f>
        <v>2.8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27" t="s">
        <v>82</v>
      </c>
      <c r="AT146" s="127" t="s">
        <v>77</v>
      </c>
      <c r="AU146" s="127" t="s">
        <v>83</v>
      </c>
      <c r="AY146" s="3" t="s">
        <v>73</v>
      </c>
      <c r="BE146" s="128">
        <f>IF(N146="základná",J146,0)</f>
        <v>0</v>
      </c>
      <c r="BF146" s="128">
        <f>IF(N146="znížená",J146,0)</f>
        <v>0</v>
      </c>
      <c r="BG146" s="128">
        <f>IF(N146="zákl. prenesená",J146,0)</f>
        <v>0</v>
      </c>
      <c r="BH146" s="128">
        <f>IF(N146="zníž. prenesená",J146,0)</f>
        <v>0</v>
      </c>
      <c r="BI146" s="128">
        <f>IF(N146="nulová",J146,0)</f>
        <v>0</v>
      </c>
      <c r="BJ146" s="3" t="s">
        <v>83</v>
      </c>
      <c r="BK146" s="128">
        <f>ROUND(I146*H146,2)</f>
        <v>0</v>
      </c>
      <c r="BL146" s="3" t="s">
        <v>82</v>
      </c>
      <c r="BM146" s="127" t="s">
        <v>161</v>
      </c>
    </row>
    <row r="147" spans="2:65" s="12" customFormat="1" ht="7" customHeight="1">
      <c r="B147" s="81"/>
      <c r="C147" s="82"/>
      <c r="D147" s="82"/>
      <c r="E147" s="82"/>
      <c r="F147" s="82"/>
      <c r="G147" s="82"/>
      <c r="H147" s="82"/>
      <c r="I147" s="82"/>
      <c r="J147" s="82"/>
      <c r="K147" s="82"/>
      <c r="L147" s="13"/>
    </row>
  </sheetData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7" right="0.7" top="0.75" bottom="0.75" header="0.3" footer="0.3"/>
  <pageSetup paperSize="9" scale="79" orientation="portrait" horizontalDpi="0" verticalDpi="0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Rekapitulácia</vt:lpstr>
      <vt:lpstr>Hárok1</vt:lpstr>
      <vt:lpstr>Hárok1!Oblasť_tlače</vt:lpstr>
      <vt:lpstr>Rekapitulácia!Oblasť_tlače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2021-02-01T19:41:52Z</dcterms:created>
  <dcterms:modified xsi:type="dcterms:W3CDTF">2021-02-01T19:45:00Z</dcterms:modified>
</cp:coreProperties>
</file>